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3955" windowHeight="10290"/>
  </bookViews>
  <sheets>
    <sheet name="Plan1" sheetId="1" r:id="rId1"/>
    <sheet name="Plan2" sheetId="2" r:id="rId2"/>
    <sheet name="Plan3" sheetId="3" r:id="rId3"/>
  </sheets>
  <definedNames>
    <definedName name="_ftn1" localSheetId="0">Plan1!$A$21</definedName>
    <definedName name="_ftnref1" localSheetId="0">Plan1!$A$14</definedName>
    <definedName name="_Ref273529292" localSheetId="0">Plan1!$A$9</definedName>
  </definedNames>
  <calcPr calcId="144525"/>
</workbook>
</file>

<file path=xl/calcChain.xml><?xml version="1.0" encoding="utf-8"?>
<calcChain xmlns="http://schemas.openxmlformats.org/spreadsheetml/2006/main">
  <c r="E15" i="1" l="1"/>
  <c r="E16" i="1"/>
  <c r="E17" i="1"/>
  <c r="E18" i="1"/>
  <c r="G18" i="1" s="1"/>
  <c r="E14" i="1"/>
  <c r="G15" i="1"/>
  <c r="G16" i="1"/>
  <c r="G17" i="1"/>
  <c r="G14" i="1"/>
  <c r="F18" i="1"/>
  <c r="F17" i="1"/>
  <c r="F16" i="1"/>
  <c r="F15" i="1"/>
  <c r="D15" i="1"/>
  <c r="D16" i="1"/>
  <c r="D17" i="1"/>
  <c r="D18" i="1"/>
  <c r="D14" i="1"/>
  <c r="C14" i="1"/>
  <c r="A14" i="1"/>
  <c r="C16" i="1"/>
  <c r="C17" i="1"/>
  <c r="C18" i="1"/>
  <c r="C15" i="1"/>
  <c r="B16" i="1"/>
  <c r="B17" i="1"/>
  <c r="B18" i="1"/>
  <c r="B15" i="1"/>
  <c r="A16" i="1"/>
  <c r="A17" i="1"/>
  <c r="A18" i="1"/>
  <c r="A15" i="1"/>
  <c r="D4" i="1" l="1"/>
  <c r="D3" i="1"/>
  <c r="E3" i="1" s="1"/>
  <c r="F3" i="1" s="1"/>
  <c r="G3" i="1" s="1"/>
  <c r="D6" i="1" l="1"/>
  <c r="B4" i="1" l="1"/>
  <c r="B5" i="1"/>
  <c r="B6" i="1"/>
  <c r="B3" i="1"/>
  <c r="D5" i="1" l="1"/>
  <c r="E5" i="1" s="1"/>
  <c r="F5" i="1" s="1"/>
  <c r="G5" i="1" s="1"/>
  <c r="E6" i="1"/>
  <c r="F6" i="1" s="1"/>
  <c r="G6" i="1" s="1"/>
  <c r="E4" i="1"/>
  <c r="F4" i="1" s="1"/>
  <c r="G4" i="1" s="1"/>
</calcChain>
</file>

<file path=xl/sharedStrings.xml><?xml version="1.0" encoding="utf-8"?>
<sst xmlns="http://schemas.openxmlformats.org/spreadsheetml/2006/main" count="29" uniqueCount="25">
  <si>
    <t>Alíquota</t>
  </si>
  <si>
    <t>Desconto Simplificado</t>
  </si>
  <si>
    <t>Faixa IRPF Efetiva</t>
  </si>
  <si>
    <t>LAPS a ser declarado</t>
  </si>
  <si>
    <t>Faixa IRPF anual</t>
  </si>
  <si>
    <t>Faixa IRPF mensal</t>
  </si>
  <si>
    <t>LAPS Mensal</t>
  </si>
  <si>
    <t>Faixa Original</t>
  </si>
  <si>
    <t>A partir de</t>
  </si>
  <si>
    <r>
      <t>(A)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Times New Roman"/>
        <family val="1"/>
      </rPr>
      <t>(R$)</t>
    </r>
  </si>
  <si>
    <t>(B) = (A)/(1-0,2) (R$)</t>
  </si>
  <si>
    <t>LAPS a ser Declarado</t>
  </si>
  <si>
    <t>(C)=(B)x(1+0,2) (R$)</t>
  </si>
  <si>
    <t>INSS- PJ</t>
  </si>
  <si>
    <t>(D)</t>
  </si>
  <si>
    <t>(%)</t>
  </si>
  <si>
    <t>INSS-PF</t>
  </si>
  <si>
    <t xml:space="preserve">(E) </t>
  </si>
  <si>
    <t>IRPF</t>
  </si>
  <si>
    <t xml:space="preserve">(F) </t>
  </si>
  <si>
    <t>Total</t>
  </si>
  <si>
    <t xml:space="preserve">(D)+(E)+(F) </t>
  </si>
  <si>
    <t>-</t>
  </si>
  <si>
    <t>[1] A primeira linha corresponde ao salário mínimo nacional definido em R$ 510,00 por mês. Valor mínimo que um sócio pode receber a título de pró-labore.</t>
  </si>
  <si>
    <r>
      <t xml:space="preserve">Tabela 2: </t>
    </r>
    <r>
      <rPr>
        <sz val="12"/>
        <color theme="1"/>
        <rFont val="Times New Roman"/>
        <family val="1"/>
      </rPr>
      <t xml:space="preserve">Demonstração do cálculo das faixas de tributação do IRPF ajustadas e respectivas </t>
    </r>
    <r>
      <rPr>
        <i/>
        <sz val="12"/>
        <color theme="1"/>
        <rFont val="Times New Roman"/>
        <family val="1"/>
      </rPr>
      <t>AEI</t>
    </r>
    <r>
      <rPr>
        <sz val="12"/>
        <color theme="1"/>
        <rFont val="Times New Roman"/>
        <family val="1"/>
      </rPr>
      <t xml:space="preserve"> sem considerar os benefícios previdenciários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</si>
</sst>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rgb="FF00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4" fontId="1" fillId="0" borderId="0" xfId="0" applyNumberFormat="1" applyFont="1" applyBorder="1" applyAlignment="1">
      <alignment horizontal="center" vertical="center" wrapText="1"/>
    </xf>
    <xf numFmtId="10" fontId="0" fillId="0" borderId="0" xfId="0" applyNumberFormat="1" applyBorder="1"/>
    <xf numFmtId="9" fontId="0" fillId="0" borderId="0" xfId="0" applyNumberFormat="1" applyBorder="1"/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B12" sqref="B12"/>
    </sheetView>
  </sheetViews>
  <sheetFormatPr defaultRowHeight="15" x14ac:dyDescent="0.25"/>
  <cols>
    <col min="1" max="1" width="16.85546875" bestFit="1" customWidth="1"/>
    <col min="2" max="2" width="20.85546875" customWidth="1"/>
    <col min="3" max="3" width="24.28515625" customWidth="1"/>
    <col min="4" max="4" width="21" bestFit="1" customWidth="1"/>
    <col min="5" max="5" width="16.5703125" bestFit="1" customWidth="1"/>
    <col min="6" max="6" width="19.28515625" bestFit="1" customWidth="1"/>
    <col min="7" max="7" width="12.140625" bestFit="1" customWidth="1"/>
  </cols>
  <sheetData>
    <row r="2" spans="1:7" x14ac:dyDescent="0.25">
      <c r="A2" s="1" t="s">
        <v>5</v>
      </c>
      <c r="B2" s="1" t="s">
        <v>4</v>
      </c>
      <c r="C2" s="1" t="s">
        <v>0</v>
      </c>
      <c r="D2" s="1" t="s">
        <v>1</v>
      </c>
      <c r="E2" t="s">
        <v>2</v>
      </c>
      <c r="F2" t="s">
        <v>3</v>
      </c>
      <c r="G2" t="s">
        <v>6</v>
      </c>
    </row>
    <row r="3" spans="1:7" ht="15.75" x14ac:dyDescent="0.25">
      <c r="A3" s="2">
        <v>1499.15</v>
      </c>
      <c r="B3" s="2">
        <f>A3*12</f>
        <v>17989.800000000003</v>
      </c>
      <c r="C3" s="3">
        <v>7.4999999999999997E-2</v>
      </c>
      <c r="D3" s="2">
        <f>MIN(B3/0.8-B3,$D$8)</f>
        <v>4497.4500000000007</v>
      </c>
      <c r="E3" s="2">
        <f>D3+B3</f>
        <v>22487.250000000004</v>
      </c>
      <c r="F3" s="2">
        <f>E3+20%*E3</f>
        <v>26984.700000000004</v>
      </c>
      <c r="G3" s="2">
        <f>F3/12</f>
        <v>2248.7250000000004</v>
      </c>
    </row>
    <row r="4" spans="1:7" ht="15.75" x14ac:dyDescent="0.25">
      <c r="A4" s="2">
        <v>2246.75</v>
      </c>
      <c r="B4" s="2">
        <f t="shared" ref="B4:B6" si="0">A4*12</f>
        <v>26961</v>
      </c>
      <c r="C4" s="4">
        <v>0.15</v>
      </c>
      <c r="D4" s="2">
        <f>MIN(B4/0.8-B4,$D$8)</f>
        <v>6740.25</v>
      </c>
      <c r="E4" s="2">
        <f t="shared" ref="E4:E6" si="1">D4+B4</f>
        <v>33701.25</v>
      </c>
      <c r="F4" s="2">
        <f t="shared" ref="F4:F6" si="2">E4+20%*E4</f>
        <v>40441.5</v>
      </c>
      <c r="G4" s="2">
        <f t="shared" ref="G4:G6" si="3">F4/12</f>
        <v>3370.125</v>
      </c>
    </row>
    <row r="5" spans="1:7" ht="15.75" x14ac:dyDescent="0.25">
      <c r="A5" s="2">
        <v>2995.7</v>
      </c>
      <c r="B5" s="2">
        <f t="shared" si="0"/>
        <v>35948.399999999994</v>
      </c>
      <c r="C5" s="3">
        <v>0.22500000000000001</v>
      </c>
      <c r="D5" s="2">
        <f t="shared" ref="D5" si="4">MIN(B5/0.8-B5,$D$8)</f>
        <v>8987.0999999999985</v>
      </c>
      <c r="E5" s="2">
        <f t="shared" si="1"/>
        <v>44935.499999999993</v>
      </c>
      <c r="F5" s="2">
        <f>E5+20%*E5</f>
        <v>53922.599999999991</v>
      </c>
      <c r="G5" s="2">
        <f t="shared" si="3"/>
        <v>4493.5499999999993</v>
      </c>
    </row>
    <row r="6" spans="1:7" ht="15.75" x14ac:dyDescent="0.25">
      <c r="A6" s="2">
        <v>3743.19</v>
      </c>
      <c r="B6" s="2">
        <f t="shared" si="0"/>
        <v>44918.28</v>
      </c>
      <c r="C6" s="3">
        <v>0.27500000000000002</v>
      </c>
      <c r="D6" s="2">
        <f>MIN(B6/0.8-B6,$D$8)</f>
        <v>11229.57</v>
      </c>
      <c r="E6" s="2">
        <f t="shared" si="1"/>
        <v>56147.85</v>
      </c>
      <c r="F6" s="2">
        <f t="shared" si="2"/>
        <v>67377.42</v>
      </c>
      <c r="G6" s="2">
        <f t="shared" si="3"/>
        <v>5614.7849999999999</v>
      </c>
    </row>
    <row r="7" spans="1:7" x14ac:dyDescent="0.25">
      <c r="B7" s="1"/>
      <c r="C7" s="1"/>
      <c r="D7" s="1"/>
    </row>
    <row r="8" spans="1:7" ht="15.75" x14ac:dyDescent="0.25">
      <c r="B8" s="1"/>
      <c r="C8" s="1"/>
      <c r="D8" s="2"/>
      <c r="E8" s="5"/>
      <c r="F8" s="5"/>
    </row>
    <row r="9" spans="1:7" ht="15.75" x14ac:dyDescent="0.25">
      <c r="A9" s="16" t="s">
        <v>24</v>
      </c>
      <c r="B9" s="1"/>
      <c r="C9" s="1"/>
      <c r="D9" s="2"/>
      <c r="E9" s="6"/>
    </row>
    <row r="10" spans="1:7" ht="15.75" thickBot="1" x14ac:dyDescent="0.3">
      <c r="B10" s="1"/>
      <c r="C10" s="1"/>
      <c r="D10" s="1"/>
    </row>
    <row r="11" spans="1:7" ht="14.25" customHeight="1" x14ac:dyDescent="0.25">
      <c r="A11" s="8" t="s">
        <v>7</v>
      </c>
      <c r="B11" s="8" t="s">
        <v>1</v>
      </c>
      <c r="C11" s="8" t="s">
        <v>11</v>
      </c>
      <c r="D11" s="8" t="s">
        <v>13</v>
      </c>
      <c r="E11" s="8" t="s">
        <v>16</v>
      </c>
      <c r="F11" s="8" t="s">
        <v>18</v>
      </c>
      <c r="G11" s="8" t="s">
        <v>20</v>
      </c>
    </row>
    <row r="12" spans="1:7" ht="15.75" customHeight="1" x14ac:dyDescent="0.25">
      <c r="A12" s="7" t="s">
        <v>8</v>
      </c>
      <c r="B12" s="7" t="s">
        <v>10</v>
      </c>
      <c r="C12" s="7" t="s">
        <v>12</v>
      </c>
      <c r="D12" s="7" t="s">
        <v>14</v>
      </c>
      <c r="E12" s="7" t="s">
        <v>17</v>
      </c>
      <c r="F12" s="7" t="s">
        <v>19</v>
      </c>
      <c r="G12" s="7" t="s">
        <v>21</v>
      </c>
    </row>
    <row r="13" spans="1:7" ht="15.75" thickBot="1" x14ac:dyDescent="0.3">
      <c r="A13" s="9" t="s">
        <v>9</v>
      </c>
      <c r="B13" s="10"/>
      <c r="C13" s="10"/>
      <c r="D13" s="9" t="s">
        <v>15</v>
      </c>
      <c r="E13" s="9" t="s">
        <v>15</v>
      </c>
      <c r="F13" s="9" t="s">
        <v>15</v>
      </c>
      <c r="G13" s="9" t="s">
        <v>15</v>
      </c>
    </row>
    <row r="14" spans="1:7" x14ac:dyDescent="0.25">
      <c r="A14" s="18">
        <f>510*12</f>
        <v>6120</v>
      </c>
      <c r="B14" s="11" t="s">
        <v>22</v>
      </c>
      <c r="C14" s="12">
        <f>_ftnref1*1.2</f>
        <v>7344</v>
      </c>
      <c r="D14" s="19">
        <f>20/120*100</f>
        <v>16.666666666666664</v>
      </c>
      <c r="E14" s="19">
        <f>11/120*100</f>
        <v>9.1666666666666661</v>
      </c>
      <c r="F14" s="13">
        <v>0</v>
      </c>
      <c r="G14" s="19">
        <f>SUM(D14:F14)</f>
        <v>25.833333333333329</v>
      </c>
    </row>
    <row r="15" spans="1:7" x14ac:dyDescent="0.25">
      <c r="A15" s="12">
        <f>B3</f>
        <v>17989.800000000003</v>
      </c>
      <c r="B15" s="12">
        <f>A15/(0.8)</f>
        <v>22487.250000000004</v>
      </c>
      <c r="C15" s="12">
        <f>B15*1.2</f>
        <v>26984.700000000004</v>
      </c>
      <c r="D15" s="19">
        <f t="shared" ref="D15:D18" si="5">20/120*100</f>
        <v>16.666666666666664</v>
      </c>
      <c r="E15" s="19">
        <f t="shared" ref="E15:E18" si="6">11/120*100</f>
        <v>9.1666666666666661</v>
      </c>
      <c r="F15" s="13">
        <f>7.5/120*100</f>
        <v>6.25</v>
      </c>
      <c r="G15" s="19">
        <f t="shared" ref="G15:G18" si="7">SUM(D15:F15)</f>
        <v>32.083333333333329</v>
      </c>
    </row>
    <row r="16" spans="1:7" x14ac:dyDescent="0.25">
      <c r="A16" s="12">
        <f t="shared" ref="A16:A18" si="8">B4</f>
        <v>26961</v>
      </c>
      <c r="B16" s="12">
        <f t="shared" ref="B16:B18" si="9">A16/(0.8)</f>
        <v>33701.25</v>
      </c>
      <c r="C16" s="12">
        <f t="shared" ref="C16:C18" si="10">B16*1.2</f>
        <v>40441.5</v>
      </c>
      <c r="D16" s="19">
        <f t="shared" si="5"/>
        <v>16.666666666666664</v>
      </c>
      <c r="E16" s="19">
        <f t="shared" si="6"/>
        <v>9.1666666666666661</v>
      </c>
      <c r="F16" s="13">
        <f>15/120*100</f>
        <v>12.5</v>
      </c>
      <c r="G16" s="19">
        <f t="shared" si="7"/>
        <v>38.333333333333329</v>
      </c>
    </row>
    <row r="17" spans="1:7" x14ac:dyDescent="0.25">
      <c r="A17" s="12">
        <f t="shared" si="8"/>
        <v>35948.399999999994</v>
      </c>
      <c r="B17" s="12">
        <f t="shared" si="9"/>
        <v>44935.499999999993</v>
      </c>
      <c r="C17" s="12">
        <f t="shared" si="10"/>
        <v>53922.599999999991</v>
      </c>
      <c r="D17" s="19">
        <f t="shared" si="5"/>
        <v>16.666666666666664</v>
      </c>
      <c r="E17" s="19">
        <f t="shared" si="6"/>
        <v>9.1666666666666661</v>
      </c>
      <c r="F17" s="13">
        <f>22.5/120*100</f>
        <v>18.75</v>
      </c>
      <c r="G17" s="19">
        <f t="shared" si="7"/>
        <v>44.583333333333329</v>
      </c>
    </row>
    <row r="18" spans="1:7" ht="15.75" thickBot="1" x14ac:dyDescent="0.3">
      <c r="A18" s="14">
        <f t="shared" si="8"/>
        <v>44918.28</v>
      </c>
      <c r="B18" s="14">
        <f t="shared" si="9"/>
        <v>56147.85</v>
      </c>
      <c r="C18" s="14">
        <f t="shared" si="10"/>
        <v>67377.42</v>
      </c>
      <c r="D18" s="20">
        <f t="shared" si="5"/>
        <v>16.666666666666664</v>
      </c>
      <c r="E18" s="20">
        <f t="shared" si="6"/>
        <v>9.1666666666666661</v>
      </c>
      <c r="F18" s="20">
        <f>27.5/120*100</f>
        <v>22.916666666666664</v>
      </c>
      <c r="G18" s="15">
        <f t="shared" si="7"/>
        <v>48.749999999999993</v>
      </c>
    </row>
    <row r="19" spans="1:7" x14ac:dyDescent="0.25">
      <c r="C19" s="17"/>
    </row>
    <row r="21" spans="1:7" x14ac:dyDescent="0.25">
      <c r="A21" t="s">
        <v>23</v>
      </c>
    </row>
  </sheetData>
  <pageMargins left="0.511811024" right="0.511811024" top="0.78740157499999996" bottom="0.78740157499999996" header="0.31496062000000002" footer="0.31496062000000002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Plan1</vt:lpstr>
      <vt:lpstr>Plan2</vt:lpstr>
      <vt:lpstr>Plan3</vt:lpstr>
      <vt:lpstr>Plan1!_ftn1</vt:lpstr>
      <vt:lpstr>Plan1!_ftnref1</vt:lpstr>
      <vt:lpstr>Plan1!_Ref273529292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2010-06-27T08:40:31Z</dcterms:created>
  <dcterms:modified xsi:type="dcterms:W3CDTF">2011-05-03T02:57:14Z</dcterms:modified>
</cp:coreProperties>
</file>