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675" windowHeight="6720" activeTab="0"/>
  </bookViews>
  <sheets>
    <sheet name="Constant market share" sheetId="1" r:id="rId1"/>
    <sheet name="Indice de orientação regional" sheetId="2" r:id="rId2"/>
    <sheet name="Índice de vantagem comparativa" sheetId="3" r:id="rId3"/>
  </sheets>
  <definedNames/>
  <calcPr fullCalcOnLoad="1"/>
</workbook>
</file>

<file path=xl/sharedStrings.xml><?xml version="1.0" encoding="utf-8"?>
<sst xmlns="http://schemas.openxmlformats.org/spreadsheetml/2006/main" count="174" uniqueCount="81">
  <si>
    <t>China</t>
  </si>
  <si>
    <t>Alemanha</t>
  </si>
  <si>
    <t>Japão</t>
  </si>
  <si>
    <t>Korea</t>
  </si>
  <si>
    <t>França</t>
  </si>
  <si>
    <t>Itália</t>
  </si>
  <si>
    <t>Outros</t>
  </si>
  <si>
    <t>Total</t>
  </si>
  <si>
    <t>Exportações brasileiras para os principais mercados</t>
  </si>
  <si>
    <t xml:space="preserve">França </t>
  </si>
  <si>
    <t>Perído 1</t>
  </si>
  <si>
    <t>2000/2002</t>
  </si>
  <si>
    <t>2003/2005</t>
  </si>
  <si>
    <t>2006/2008</t>
  </si>
  <si>
    <t>Perído 3</t>
  </si>
  <si>
    <t>Perído 2</t>
  </si>
  <si>
    <t>Período 1</t>
  </si>
  <si>
    <t>Período 2</t>
  </si>
  <si>
    <t>Período 3</t>
  </si>
  <si>
    <t>Primeiro periodo</t>
  </si>
  <si>
    <t xml:space="preserve">Japão </t>
  </si>
  <si>
    <t>rvj</t>
  </si>
  <si>
    <t>rjvj</t>
  </si>
  <si>
    <t>vj(p1)</t>
  </si>
  <si>
    <t>v'j(p2)</t>
  </si>
  <si>
    <t>xm(p1)</t>
  </si>
  <si>
    <t>x'm(p2)</t>
  </si>
  <si>
    <t>rj=x'm/xm-1</t>
  </si>
  <si>
    <t>Efeito crescimento do comércio</t>
  </si>
  <si>
    <t>Efeito destino das exportaçoes</t>
  </si>
  <si>
    <t>efeito competitvidade</t>
  </si>
  <si>
    <t>crescimento efetivo primeiro periodo</t>
  </si>
  <si>
    <t>Segundo periodo</t>
  </si>
  <si>
    <t>vj(p2)</t>
  </si>
  <si>
    <t>v'j(p3)</t>
  </si>
  <si>
    <t>xm(p2)</t>
  </si>
  <si>
    <t>x'm(p3)</t>
  </si>
  <si>
    <t>Efeito comércio mundial</t>
  </si>
  <si>
    <t>Efeito destino das exportações</t>
  </si>
  <si>
    <t>Efeito competitividade</t>
  </si>
  <si>
    <t>2) Taxa anual média de crescimento</t>
  </si>
  <si>
    <t>Exportações brasileiras</t>
  </si>
  <si>
    <t>Exportações mundiais</t>
  </si>
  <si>
    <t>2000/2002 a 2003/2005</t>
  </si>
  <si>
    <t>2003/2005 a 2006/2008</t>
  </si>
  <si>
    <t>Fontes de crescimento das exportções brasileiras de minério de ferro, 2000 a 2008 (%)</t>
  </si>
  <si>
    <t>1) Fontes de crescimento</t>
  </si>
  <si>
    <t>Média das Exportações mundiais de minério de ferro</t>
  </si>
  <si>
    <t>Xto (exp. Tot. extrazona)</t>
  </si>
  <si>
    <t>Xoj (Exp. Min. extrazona)</t>
  </si>
  <si>
    <t>Xtr(exp. Tot. intrazona)</t>
  </si>
  <si>
    <t>Xrj (exp. Min. intrazona)</t>
  </si>
  <si>
    <t xml:space="preserve">Ano </t>
  </si>
  <si>
    <t>Rj(IOR)</t>
  </si>
  <si>
    <t>Coréia do Sul</t>
  </si>
  <si>
    <t>Índice de Orientação Regional (por país)</t>
  </si>
  <si>
    <t>Exportação total do Brasil</t>
  </si>
  <si>
    <t>Exportação total de Minério</t>
  </si>
  <si>
    <t>VCR</t>
  </si>
  <si>
    <t>Ano</t>
  </si>
  <si>
    <t>xtm</t>
  </si>
  <si>
    <t>xim</t>
  </si>
  <si>
    <t>xtj</t>
  </si>
  <si>
    <t>xij</t>
  </si>
  <si>
    <t>Exportações totais do Mundo</t>
  </si>
  <si>
    <t>Exportações Mundiais de Minério</t>
  </si>
  <si>
    <t>Exportações totais do Brasil</t>
  </si>
  <si>
    <t>exp. Total para a china</t>
  </si>
  <si>
    <t>exp. de minério para a china</t>
  </si>
  <si>
    <t>exp total para o japão</t>
  </si>
  <si>
    <t>exp de minério para o japão</t>
  </si>
  <si>
    <t>exp total para alemanha</t>
  </si>
  <si>
    <t>exp de minério para alemanha</t>
  </si>
  <si>
    <t>exp total para a coréia do sul</t>
  </si>
  <si>
    <t>exp de minério para coréia do sul</t>
  </si>
  <si>
    <t>exp total para frança</t>
  </si>
  <si>
    <t>exp de minério para a frança</t>
  </si>
  <si>
    <t>exp total para itália</t>
  </si>
  <si>
    <t>exp de minério para itália</t>
  </si>
  <si>
    <t>Export. brasileiras de minério</t>
  </si>
  <si>
    <t>Exportações mundiais de minério de ferro (por destino)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</si>
</sst>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18" fillId="0" borderId="0" xfId="0" applyFont="1" applyAlignment="1">
      <alignment/>
    </xf>
    <xf numFmtId="0" fontId="0" fillId="0" borderId="13" xfId="0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2" fontId="41" fillId="0" borderId="0" xfId="0" applyNumberFormat="1" applyFont="1" applyAlignment="1">
      <alignment horizontal="center"/>
    </xf>
    <xf numFmtId="2" fontId="41" fillId="0" borderId="0" xfId="0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3" fontId="41" fillId="0" borderId="15" xfId="0" applyNumberFormat="1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0" fillId="0" borderId="11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1" fontId="41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3" fontId="43" fillId="0" borderId="0" xfId="0" applyNumberFormat="1" applyFont="1" applyAlignment="1">
      <alignment horizontal="center"/>
    </xf>
    <xf numFmtId="0" fontId="42" fillId="0" borderId="15" xfId="0" applyFont="1" applyBorder="1" applyAlignment="1">
      <alignment/>
    </xf>
    <xf numFmtId="0" fontId="43" fillId="0" borderId="13" xfId="0" applyFont="1" applyBorder="1" applyAlignment="1">
      <alignment horizontal="center"/>
    </xf>
    <xf numFmtId="3" fontId="43" fillId="0" borderId="20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3" fontId="43" fillId="0" borderId="21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3" fontId="43" fillId="0" borderId="12" xfId="0" applyNumberFormat="1" applyFont="1" applyBorder="1" applyAlignment="1">
      <alignment horizontal="center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2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4" fillId="0" borderId="0" xfId="0" applyFont="1" applyAlignment="1">
      <alignment horizontal="center"/>
    </xf>
    <xf numFmtId="2" fontId="45" fillId="0" borderId="15" xfId="0" applyNumberFormat="1" applyFont="1" applyBorder="1" applyAlignment="1">
      <alignment/>
    </xf>
    <xf numFmtId="0" fontId="46" fillId="0" borderId="16" xfId="0" applyFont="1" applyBorder="1" applyAlignment="1">
      <alignment/>
    </xf>
    <xf numFmtId="0" fontId="45" fillId="0" borderId="20" xfId="0" applyFont="1" applyBorder="1" applyAlignment="1">
      <alignment/>
    </xf>
    <xf numFmtId="0" fontId="46" fillId="0" borderId="21" xfId="0" applyFont="1" applyBorder="1" applyAlignment="1">
      <alignment/>
    </xf>
    <xf numFmtId="2" fontId="40" fillId="0" borderId="1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2" fontId="40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40" fillId="0" borderId="17" xfId="0" applyNumberFormat="1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F39">
      <selection activeCell="K63" sqref="K63"/>
    </sheetView>
  </sheetViews>
  <sheetFormatPr defaultColWidth="9.140625" defaultRowHeight="15"/>
  <cols>
    <col min="1" max="1" width="35.00390625" style="0" customWidth="1"/>
    <col min="2" max="2" width="14.7109375" style="0" bestFit="1" customWidth="1"/>
    <col min="3" max="3" width="13.8515625" style="0" bestFit="1" customWidth="1"/>
    <col min="4" max="4" width="15.140625" style="0" customWidth="1"/>
    <col min="5" max="5" width="11.140625" style="0" bestFit="1" customWidth="1"/>
    <col min="6" max="6" width="12.28125" style="0" customWidth="1"/>
    <col min="7" max="7" width="12.7109375" style="0" bestFit="1" customWidth="1"/>
    <col min="8" max="8" width="13.8515625" style="0" bestFit="1" customWidth="1"/>
    <col min="9" max="9" width="14.8515625" style="0" bestFit="1" customWidth="1"/>
    <col min="10" max="10" width="35.28125" style="0" bestFit="1" customWidth="1"/>
    <col min="11" max="11" width="26.00390625" style="0" customWidth="1"/>
    <col min="12" max="12" width="24.28125" style="0" customWidth="1"/>
  </cols>
  <sheetData>
    <row r="1" spans="1:12" ht="15">
      <c r="A1" s="113" t="s">
        <v>80</v>
      </c>
      <c r="B1" s="111"/>
      <c r="C1" s="111"/>
      <c r="D1" s="111"/>
      <c r="E1" s="111"/>
      <c r="F1" s="111"/>
      <c r="G1" s="111"/>
      <c r="H1" s="111"/>
      <c r="I1" s="112"/>
      <c r="K1" t="s">
        <v>10</v>
      </c>
      <c r="L1" t="s">
        <v>11</v>
      </c>
    </row>
    <row r="2" spans="1:12" ht="15">
      <c r="A2" s="14"/>
      <c r="B2" s="18" t="s">
        <v>0</v>
      </c>
      <c r="C2" s="18" t="s">
        <v>1</v>
      </c>
      <c r="D2" s="18" t="s">
        <v>2</v>
      </c>
      <c r="E2" s="18" t="s">
        <v>3</v>
      </c>
      <c r="F2" s="19" t="s">
        <v>4</v>
      </c>
      <c r="G2" s="19" t="s">
        <v>5</v>
      </c>
      <c r="H2" s="18" t="s">
        <v>6</v>
      </c>
      <c r="I2" s="20" t="s">
        <v>7</v>
      </c>
      <c r="K2" t="s">
        <v>15</v>
      </c>
      <c r="L2" t="s">
        <v>12</v>
      </c>
    </row>
    <row r="3" spans="1:12" ht="15">
      <c r="A3" s="21"/>
      <c r="B3" s="3"/>
      <c r="C3" s="3"/>
      <c r="D3" s="7"/>
      <c r="E3" s="7"/>
      <c r="F3" s="7"/>
      <c r="G3" s="7"/>
      <c r="H3" s="1"/>
      <c r="I3" s="4"/>
      <c r="K3" t="s">
        <v>14</v>
      </c>
      <c r="L3" t="s">
        <v>13</v>
      </c>
    </row>
    <row r="4" spans="1:10" ht="15">
      <c r="A4" s="22">
        <v>2008</v>
      </c>
      <c r="B4" s="3">
        <v>60709462375</v>
      </c>
      <c r="C4" s="3">
        <v>4452863000</v>
      </c>
      <c r="D4" s="3">
        <v>13214800679</v>
      </c>
      <c r="E4" s="3">
        <v>4846418239</v>
      </c>
      <c r="F4" s="7">
        <v>1251162791</v>
      </c>
      <c r="G4" s="24">
        <v>1020351412</v>
      </c>
      <c r="H4" s="2">
        <v>21193632670</v>
      </c>
      <c r="I4" s="11">
        <v>106688691166</v>
      </c>
      <c r="J4" s="29"/>
    </row>
    <row r="5" spans="1:10" ht="15">
      <c r="A5" s="22">
        <v>2007</v>
      </c>
      <c r="B5" s="3">
        <v>33797695678</v>
      </c>
      <c r="C5" s="3">
        <v>3234236000</v>
      </c>
      <c r="D5" s="3">
        <v>8826985958</v>
      </c>
      <c r="E5" s="3">
        <v>2856116087</v>
      </c>
      <c r="F5" s="7">
        <v>859174089</v>
      </c>
      <c r="G5" s="7">
        <v>788112385</v>
      </c>
      <c r="H5" s="2">
        <v>15252148227</v>
      </c>
      <c r="I5" s="4">
        <v>65614468424</v>
      </c>
      <c r="J5" s="29"/>
    </row>
    <row r="6" spans="1:10" ht="15">
      <c r="A6" s="22">
        <v>2006</v>
      </c>
      <c r="B6" s="3">
        <v>20913153623</v>
      </c>
      <c r="C6" s="3">
        <v>2741854000</v>
      </c>
      <c r="D6" s="3">
        <v>7170434852</v>
      </c>
      <c r="E6" s="3">
        <v>2377169203</v>
      </c>
      <c r="F6" s="7">
        <v>677836397</v>
      </c>
      <c r="G6" s="7">
        <v>660608565</v>
      </c>
      <c r="H6" s="1">
        <v>12919127263</v>
      </c>
      <c r="I6" s="4">
        <v>47460183903</v>
      </c>
      <c r="J6" s="29"/>
    </row>
    <row r="7" spans="1:10" ht="15">
      <c r="A7" s="22">
        <v>2005</v>
      </c>
      <c r="B7" s="3">
        <v>18379476989</v>
      </c>
      <c r="C7" s="3">
        <v>2181592000</v>
      </c>
      <c r="D7" s="3">
        <v>5577658337</v>
      </c>
      <c r="E7" s="3">
        <v>1928331437</v>
      </c>
      <c r="F7" s="7">
        <v>610289943</v>
      </c>
      <c r="G7" s="7">
        <v>688004996</v>
      </c>
      <c r="H7" s="1">
        <v>11313710363</v>
      </c>
      <c r="I7" s="4">
        <v>40679064065</v>
      </c>
      <c r="J7" s="29"/>
    </row>
    <row r="8" spans="1:10" ht="15">
      <c r="A8" s="22">
        <v>2004</v>
      </c>
      <c r="B8" s="3">
        <v>12699131780</v>
      </c>
      <c r="C8" s="3">
        <v>1666256000</v>
      </c>
      <c r="D8" s="3">
        <v>3990504323</v>
      </c>
      <c r="E8" s="3">
        <v>1377470078</v>
      </c>
      <c r="F8" s="9">
        <v>418484804</v>
      </c>
      <c r="G8" s="7">
        <v>429367407</v>
      </c>
      <c r="H8" s="1">
        <v>8951724452</v>
      </c>
      <c r="I8" s="4">
        <v>29532938844</v>
      </c>
      <c r="J8" s="29"/>
    </row>
    <row r="9" spans="1:10" ht="15">
      <c r="A9" s="22">
        <v>2003</v>
      </c>
      <c r="B9" s="3">
        <v>4856212465</v>
      </c>
      <c r="C9" s="3">
        <v>1080314000</v>
      </c>
      <c r="D9" s="3">
        <v>3311348354</v>
      </c>
      <c r="E9" s="3">
        <v>1084606408</v>
      </c>
      <c r="F9" s="7">
        <v>307854880</v>
      </c>
      <c r="G9" s="7">
        <v>359139161</v>
      </c>
      <c r="H9" s="1">
        <v>5777674904</v>
      </c>
      <c r="I9" s="4">
        <v>16110156131</v>
      </c>
      <c r="J9" s="29"/>
    </row>
    <row r="10" spans="1:10" ht="15">
      <c r="A10" s="22">
        <v>2002</v>
      </c>
      <c r="B10" s="3">
        <v>2769066090</v>
      </c>
      <c r="C10" s="3">
        <v>1278558000</v>
      </c>
      <c r="D10" s="3">
        <v>3046876831</v>
      </c>
      <c r="E10" s="3">
        <v>998154651</v>
      </c>
      <c r="F10" s="7">
        <v>321122123</v>
      </c>
      <c r="G10" s="7">
        <v>303496964</v>
      </c>
      <c r="H10" s="1">
        <v>4251443561</v>
      </c>
      <c r="I10" s="4">
        <v>12968718220</v>
      </c>
      <c r="J10" s="29"/>
    </row>
    <row r="11" spans="1:10" ht="15">
      <c r="A11" s="22">
        <v>2001</v>
      </c>
      <c r="B11" s="3">
        <v>2502759742</v>
      </c>
      <c r="C11" s="3">
        <v>1143131000</v>
      </c>
      <c r="D11" s="3">
        <v>3071955265</v>
      </c>
      <c r="E11" s="3">
        <v>1090855570</v>
      </c>
      <c r="F11" s="7">
        <v>253314456</v>
      </c>
      <c r="G11" s="7">
        <v>338247237</v>
      </c>
      <c r="H11" s="1">
        <v>4226301846</v>
      </c>
      <c r="I11" s="4">
        <v>12626565116</v>
      </c>
      <c r="J11" s="29"/>
    </row>
    <row r="12" spans="1:10" ht="15">
      <c r="A12" s="23">
        <v>2000</v>
      </c>
      <c r="B12" s="5">
        <v>1857699215</v>
      </c>
      <c r="C12" s="5">
        <v>1296150000</v>
      </c>
      <c r="D12" s="5">
        <v>3225507297</v>
      </c>
      <c r="E12" s="5">
        <v>939475584</v>
      </c>
      <c r="F12" s="5">
        <v>307582448</v>
      </c>
      <c r="G12" s="5">
        <v>373003228</v>
      </c>
      <c r="H12" s="12">
        <v>4959053540</v>
      </c>
      <c r="I12" s="6">
        <v>12958471312</v>
      </c>
      <c r="J12" s="29"/>
    </row>
    <row r="14" spans="1:9" ht="15">
      <c r="A14" s="113" t="s">
        <v>8</v>
      </c>
      <c r="B14" s="111"/>
      <c r="C14" s="111"/>
      <c r="D14" s="111"/>
      <c r="E14" s="111"/>
      <c r="F14" s="111"/>
      <c r="G14" s="111"/>
      <c r="H14" s="111"/>
      <c r="I14" s="112"/>
    </row>
    <row r="15" spans="1:9" ht="15">
      <c r="A15" s="14"/>
      <c r="B15" s="15" t="s">
        <v>0</v>
      </c>
      <c r="C15" s="15" t="s">
        <v>1</v>
      </c>
      <c r="D15" s="15" t="s">
        <v>2</v>
      </c>
      <c r="E15" s="15" t="s">
        <v>3</v>
      </c>
      <c r="F15" s="16" t="s">
        <v>9</v>
      </c>
      <c r="G15" s="16" t="s">
        <v>5</v>
      </c>
      <c r="H15" s="15" t="s">
        <v>6</v>
      </c>
      <c r="I15" s="17" t="s">
        <v>7</v>
      </c>
    </row>
    <row r="16" spans="1:9" ht="15">
      <c r="A16" s="21"/>
      <c r="B16" s="8"/>
      <c r="C16" s="8"/>
      <c r="D16" s="8"/>
      <c r="E16" s="8"/>
      <c r="F16" s="8"/>
      <c r="G16" s="8"/>
      <c r="H16" s="2"/>
      <c r="I16" s="11"/>
    </row>
    <row r="17" spans="1:9" ht="15">
      <c r="A17" s="22">
        <v>2008</v>
      </c>
      <c r="B17" s="8">
        <v>4886119931</v>
      </c>
      <c r="C17" s="8">
        <v>1510502931</v>
      </c>
      <c r="D17" s="8">
        <v>2053885995</v>
      </c>
      <c r="E17" s="8">
        <v>757540237</v>
      </c>
      <c r="F17" s="8">
        <v>634817195</v>
      </c>
      <c r="G17" s="8">
        <v>691795354</v>
      </c>
      <c r="H17" s="2">
        <v>6003880934</v>
      </c>
      <c r="I17" s="11">
        <v>16538542577</v>
      </c>
    </row>
    <row r="18" spans="1:9" ht="15">
      <c r="A18" s="22">
        <v>2007</v>
      </c>
      <c r="B18" s="8">
        <v>3710286660</v>
      </c>
      <c r="C18" s="8">
        <v>927707736</v>
      </c>
      <c r="D18" s="8">
        <v>1213249228</v>
      </c>
      <c r="E18" s="8">
        <v>365018245</v>
      </c>
      <c r="F18" s="8">
        <v>484376803</v>
      </c>
      <c r="G18" s="8">
        <v>526653230</v>
      </c>
      <c r="H18" s="2">
        <v>3330619552</v>
      </c>
      <c r="I18" s="11">
        <v>10557911454</v>
      </c>
    </row>
    <row r="19" spans="1:9" ht="15">
      <c r="A19" s="22">
        <v>2006</v>
      </c>
      <c r="B19" s="8">
        <v>2629457745</v>
      </c>
      <c r="C19" s="8">
        <v>836210899</v>
      </c>
      <c r="D19" s="8">
        <v>1172632486</v>
      </c>
      <c r="E19" s="8">
        <v>442553789</v>
      </c>
      <c r="F19" s="8">
        <v>460681422</v>
      </c>
      <c r="G19" s="8">
        <v>508400675</v>
      </c>
      <c r="H19" s="2">
        <v>2898933169</v>
      </c>
      <c r="I19" s="11">
        <v>8948870185</v>
      </c>
    </row>
    <row r="20" spans="1:9" ht="15">
      <c r="A20" s="22">
        <v>2005</v>
      </c>
      <c r="B20" s="8">
        <v>1784631125</v>
      </c>
      <c r="C20" s="8">
        <v>726233437</v>
      </c>
      <c r="D20" s="8">
        <v>842519319</v>
      </c>
      <c r="E20" s="8">
        <v>461007456</v>
      </c>
      <c r="F20" s="8">
        <v>427379744</v>
      </c>
      <c r="G20" s="8">
        <v>391789190</v>
      </c>
      <c r="H20" s="2">
        <v>2663071019</v>
      </c>
      <c r="I20" s="11">
        <v>7296631290</v>
      </c>
    </row>
    <row r="21" spans="1:9" ht="15">
      <c r="A21" s="22">
        <v>2004</v>
      </c>
      <c r="B21" s="8">
        <v>1114955800</v>
      </c>
      <c r="C21" s="8">
        <v>560572409</v>
      </c>
      <c r="D21" s="8">
        <v>515594953</v>
      </c>
      <c r="E21" s="8">
        <v>280229132</v>
      </c>
      <c r="F21" s="8">
        <v>265595170</v>
      </c>
      <c r="G21" s="8">
        <v>285631206</v>
      </c>
      <c r="H21" s="2">
        <v>1736296547</v>
      </c>
      <c r="I21" s="11">
        <v>4758875217</v>
      </c>
    </row>
    <row r="22" spans="1:9" ht="15">
      <c r="A22" s="22">
        <v>2003</v>
      </c>
      <c r="B22" s="8">
        <v>764857259</v>
      </c>
      <c r="C22" s="8">
        <v>388366000</v>
      </c>
      <c r="D22" s="8">
        <v>457208787</v>
      </c>
      <c r="E22" s="8">
        <v>200934466</v>
      </c>
      <c r="F22" s="8">
        <v>179325469</v>
      </c>
      <c r="G22" s="8">
        <v>225705444</v>
      </c>
      <c r="H22" s="2">
        <v>1239522873</v>
      </c>
      <c r="I22" s="11">
        <v>3455920298</v>
      </c>
    </row>
    <row r="23" spans="1:9" ht="15">
      <c r="A23" s="22">
        <v>2002</v>
      </c>
      <c r="B23" s="8">
        <v>597225468</v>
      </c>
      <c r="C23" s="8">
        <v>351860768</v>
      </c>
      <c r="D23" s="8">
        <v>418291027</v>
      </c>
      <c r="E23" s="8">
        <v>169961268</v>
      </c>
      <c r="F23" s="8">
        <v>153037266</v>
      </c>
      <c r="G23" s="8">
        <v>182893754</v>
      </c>
      <c r="H23" s="2">
        <v>1175580874</v>
      </c>
      <c r="I23" s="11">
        <v>3048850425</v>
      </c>
    </row>
    <row r="24" spans="1:9" ht="15">
      <c r="A24" s="22">
        <v>2001</v>
      </c>
      <c r="B24" s="2">
        <v>482633256</v>
      </c>
      <c r="C24" s="2">
        <v>362021446</v>
      </c>
      <c r="D24" s="2">
        <v>456757060</v>
      </c>
      <c r="E24" s="2">
        <v>140044962</v>
      </c>
      <c r="F24" s="2">
        <v>119165873</v>
      </c>
      <c r="G24" s="2">
        <v>200033434</v>
      </c>
      <c r="H24" s="2">
        <v>1170886135</v>
      </c>
      <c r="I24" s="11">
        <v>2931542166</v>
      </c>
    </row>
    <row r="25" spans="1:9" ht="15">
      <c r="A25" s="23">
        <v>2000</v>
      </c>
      <c r="B25" s="12">
        <v>271191730</v>
      </c>
      <c r="C25" s="12">
        <v>428869225</v>
      </c>
      <c r="D25" s="12">
        <v>456047628</v>
      </c>
      <c r="E25" s="12">
        <v>154369818</v>
      </c>
      <c r="F25" s="12">
        <v>134671065</v>
      </c>
      <c r="G25" s="12">
        <v>239682732</v>
      </c>
      <c r="H25" s="12">
        <v>1363407898</v>
      </c>
      <c r="I25" s="13">
        <v>3048240096</v>
      </c>
    </row>
    <row r="28" spans="1:9" ht="15">
      <c r="A28" s="113" t="s">
        <v>47</v>
      </c>
      <c r="B28" s="111"/>
      <c r="C28" s="111"/>
      <c r="D28" s="111"/>
      <c r="E28" s="111"/>
      <c r="F28" s="111"/>
      <c r="G28" s="111"/>
      <c r="H28" s="111"/>
      <c r="I28" s="112"/>
    </row>
    <row r="29" spans="1:9" ht="15">
      <c r="A29" s="14"/>
      <c r="B29" s="18" t="s">
        <v>0</v>
      </c>
      <c r="C29" s="18" t="s">
        <v>1</v>
      </c>
      <c r="D29" s="18" t="s">
        <v>2</v>
      </c>
      <c r="E29" s="18" t="s">
        <v>3</v>
      </c>
      <c r="F29" s="19" t="s">
        <v>4</v>
      </c>
      <c r="G29" s="19" t="s">
        <v>5</v>
      </c>
      <c r="H29" s="18" t="s">
        <v>6</v>
      </c>
      <c r="I29" s="20" t="s">
        <v>7</v>
      </c>
    </row>
    <row r="30" spans="1:9" ht="15">
      <c r="A30" s="10" t="s">
        <v>16</v>
      </c>
      <c r="B30" s="34">
        <f>AVERAGE(B10:B12)</f>
        <v>2376508349</v>
      </c>
      <c r="C30" s="34">
        <f aca="true" t="shared" si="0" ref="C30:I30">AVERAGE(C10:C12)</f>
        <v>1239279666.6666667</v>
      </c>
      <c r="D30" s="34">
        <f t="shared" si="0"/>
        <v>3114779797.6666665</v>
      </c>
      <c r="E30" s="34">
        <f t="shared" si="0"/>
        <v>1009495268.3333334</v>
      </c>
      <c r="F30" s="34">
        <f t="shared" si="0"/>
        <v>294006342.3333333</v>
      </c>
      <c r="G30" s="34">
        <f t="shared" si="0"/>
        <v>338249143</v>
      </c>
      <c r="H30" s="34">
        <f t="shared" si="0"/>
        <v>4478932982.333333</v>
      </c>
      <c r="I30" s="35">
        <f t="shared" si="0"/>
        <v>12851251549.333334</v>
      </c>
    </row>
    <row r="31" spans="1:9" ht="15">
      <c r="A31" s="49" t="s">
        <v>17</v>
      </c>
      <c r="B31" s="50">
        <f>AVERAGE(B7:B9)</f>
        <v>11978273744.666666</v>
      </c>
      <c r="C31" s="50">
        <f aca="true" t="shared" si="1" ref="C31:I31">AVERAGE(C7:C9)</f>
        <v>1642720666.6666667</v>
      </c>
      <c r="D31" s="50">
        <f t="shared" si="1"/>
        <v>4293170338</v>
      </c>
      <c r="E31" s="50">
        <f t="shared" si="1"/>
        <v>1463469307.6666667</v>
      </c>
      <c r="F31" s="50">
        <f t="shared" si="1"/>
        <v>445543209</v>
      </c>
      <c r="G31" s="50">
        <f t="shared" si="1"/>
        <v>492170521.3333333</v>
      </c>
      <c r="H31" s="50">
        <f t="shared" si="1"/>
        <v>8681036573</v>
      </c>
      <c r="I31" s="51">
        <f t="shared" si="1"/>
        <v>28774053013.333332</v>
      </c>
    </row>
    <row r="32" spans="1:9" ht="15">
      <c r="A32" s="52" t="s">
        <v>18</v>
      </c>
      <c r="B32" s="53">
        <f>AVERAGE(B4:B6)</f>
        <v>38473437225.333336</v>
      </c>
      <c r="C32" s="53">
        <f aca="true" t="shared" si="2" ref="C32:I32">AVERAGE(C4:C6)</f>
        <v>3476317666.6666665</v>
      </c>
      <c r="D32" s="53">
        <f t="shared" si="2"/>
        <v>9737407163</v>
      </c>
      <c r="E32" s="53">
        <f t="shared" si="2"/>
        <v>3359901176.3333335</v>
      </c>
      <c r="F32" s="53">
        <f t="shared" si="2"/>
        <v>929391092.3333334</v>
      </c>
      <c r="G32" s="53">
        <f t="shared" si="2"/>
        <v>823024120.6666666</v>
      </c>
      <c r="H32" s="53">
        <f t="shared" si="2"/>
        <v>16454969386.666666</v>
      </c>
      <c r="I32" s="54">
        <f t="shared" si="2"/>
        <v>73254447831</v>
      </c>
    </row>
    <row r="34" spans="1:9" ht="15">
      <c r="A34" s="113" t="s">
        <v>8</v>
      </c>
      <c r="B34" s="111"/>
      <c r="C34" s="111"/>
      <c r="D34" s="111"/>
      <c r="E34" s="111"/>
      <c r="F34" s="111"/>
      <c r="G34" s="111"/>
      <c r="H34" s="111"/>
      <c r="I34" s="112"/>
    </row>
    <row r="35" spans="1:9" ht="15">
      <c r="A35" s="14"/>
      <c r="B35" s="15" t="s">
        <v>0</v>
      </c>
      <c r="C35" s="15" t="s">
        <v>1</v>
      </c>
      <c r="D35" s="15" t="s">
        <v>2</v>
      </c>
      <c r="E35" s="15" t="s">
        <v>3</v>
      </c>
      <c r="F35" s="16" t="s">
        <v>9</v>
      </c>
      <c r="G35" s="16" t="s">
        <v>5</v>
      </c>
      <c r="H35" s="15" t="s">
        <v>6</v>
      </c>
      <c r="I35" s="17" t="s">
        <v>7</v>
      </c>
    </row>
    <row r="36" spans="1:9" ht="15">
      <c r="A36" s="10" t="s">
        <v>18</v>
      </c>
      <c r="B36" s="55">
        <f aca="true" t="shared" si="3" ref="B36:H36">AVERAGE(B17:B19)</f>
        <v>3741954778.6666665</v>
      </c>
      <c r="C36" s="55">
        <f t="shared" si="3"/>
        <v>1091473855.3333333</v>
      </c>
      <c r="D36" s="55">
        <f t="shared" si="3"/>
        <v>1479922569.6666667</v>
      </c>
      <c r="E36" s="55">
        <f t="shared" si="3"/>
        <v>521704090.3333333</v>
      </c>
      <c r="F36" s="55">
        <f t="shared" si="3"/>
        <v>526625140</v>
      </c>
      <c r="G36" s="55">
        <f t="shared" si="3"/>
        <v>575616419.6666666</v>
      </c>
      <c r="H36" s="55">
        <f t="shared" si="3"/>
        <v>4077811218.3333335</v>
      </c>
      <c r="I36" s="56">
        <f>AVERAGE(I17:I19)</f>
        <v>12015108072</v>
      </c>
    </row>
    <row r="37" spans="1:9" ht="15">
      <c r="A37" s="49" t="s">
        <v>17</v>
      </c>
      <c r="B37" s="57">
        <f>AVERAGE(B20:B22)</f>
        <v>1221481394.6666667</v>
      </c>
      <c r="C37" s="57">
        <f aca="true" t="shared" si="4" ref="C37:I37">AVERAGE(C20:C22)</f>
        <v>558390615.3333334</v>
      </c>
      <c r="D37" s="57">
        <f t="shared" si="4"/>
        <v>605107686.3333334</v>
      </c>
      <c r="E37" s="57">
        <f t="shared" si="4"/>
        <v>314057018</v>
      </c>
      <c r="F37" s="57">
        <f t="shared" si="4"/>
        <v>290766794.3333333</v>
      </c>
      <c r="G37" s="57">
        <f t="shared" si="4"/>
        <v>301041946.6666667</v>
      </c>
      <c r="H37" s="57">
        <f t="shared" si="4"/>
        <v>1879630146.3333333</v>
      </c>
      <c r="I37" s="58">
        <f t="shared" si="4"/>
        <v>5170475601.666667</v>
      </c>
    </row>
    <row r="38" spans="1:9" ht="15">
      <c r="A38" s="52" t="s">
        <v>16</v>
      </c>
      <c r="B38" s="59">
        <f>AVERAGE(B23:B25)</f>
        <v>450350151.3333333</v>
      </c>
      <c r="C38" s="59">
        <f aca="true" t="shared" si="5" ref="C38:I38">AVERAGE(C23:C25)</f>
        <v>380917146.3333333</v>
      </c>
      <c r="D38" s="59">
        <f t="shared" si="5"/>
        <v>443698571.6666667</v>
      </c>
      <c r="E38" s="59">
        <f t="shared" si="5"/>
        <v>154792016</v>
      </c>
      <c r="F38" s="59">
        <f t="shared" si="5"/>
        <v>135624734.66666666</v>
      </c>
      <c r="G38" s="59">
        <f t="shared" si="5"/>
        <v>207536640</v>
      </c>
      <c r="H38" s="59">
        <f t="shared" si="5"/>
        <v>1236624969</v>
      </c>
      <c r="I38" s="60">
        <f t="shared" si="5"/>
        <v>3009544229</v>
      </c>
    </row>
    <row r="40" ht="15">
      <c r="A40" s="25" t="s">
        <v>19</v>
      </c>
    </row>
    <row r="41" spans="1:8" ht="15">
      <c r="A41" s="33"/>
      <c r="B41" s="34" t="s">
        <v>23</v>
      </c>
      <c r="C41" s="34" t="s">
        <v>24</v>
      </c>
      <c r="D41" s="34" t="s">
        <v>25</v>
      </c>
      <c r="E41" s="34" t="s">
        <v>26</v>
      </c>
      <c r="F41" s="34" t="s">
        <v>27</v>
      </c>
      <c r="G41" s="34" t="s">
        <v>21</v>
      </c>
      <c r="H41" s="35" t="s">
        <v>22</v>
      </c>
    </row>
    <row r="42" spans="1:8" ht="15">
      <c r="A42" s="36" t="s">
        <v>0</v>
      </c>
      <c r="B42" s="50">
        <v>450350151.3333333</v>
      </c>
      <c r="C42" s="50">
        <v>1221481394.6666667</v>
      </c>
      <c r="D42" s="50">
        <v>2376508349</v>
      </c>
      <c r="E42" s="50">
        <v>11978273744.666666</v>
      </c>
      <c r="F42" s="50">
        <f>(E42/D42)-1</f>
        <v>4.040282627118456</v>
      </c>
      <c r="G42" s="50">
        <f>$F$49*B42</f>
        <v>557987369.6686773</v>
      </c>
      <c r="H42" s="51">
        <f>F42*B42</f>
        <v>1819541892.5522342</v>
      </c>
    </row>
    <row r="43" spans="1:8" ht="15">
      <c r="A43" s="36" t="s">
        <v>1</v>
      </c>
      <c r="B43" s="50">
        <v>380917146.3333333</v>
      </c>
      <c r="C43" s="50">
        <v>558390615.3333334</v>
      </c>
      <c r="D43" s="50">
        <v>1239279666.6666667</v>
      </c>
      <c r="E43" s="50">
        <v>1642720666.6666667</v>
      </c>
      <c r="F43" s="50">
        <f aca="true" t="shared" si="6" ref="F43:F49">(E43/D43)-1</f>
        <v>0.3255447586622229</v>
      </c>
      <c r="G43" s="50">
        <f aca="true" t="shared" si="7" ref="G43:G49">$F$49*B43</f>
        <v>471959331.89975893</v>
      </c>
      <c r="H43" s="51">
        <f aca="true" t="shared" si="8" ref="H43:H49">F43*B43</f>
        <v>124005580.47338763</v>
      </c>
    </row>
    <row r="44" spans="1:8" ht="15">
      <c r="A44" s="36" t="s">
        <v>20</v>
      </c>
      <c r="B44" s="50">
        <v>443698571.6666667</v>
      </c>
      <c r="C44" s="50">
        <v>605107686.3333334</v>
      </c>
      <c r="D44" s="50">
        <v>3114779797.6666665</v>
      </c>
      <c r="E44" s="50">
        <v>4293170338</v>
      </c>
      <c r="F44" s="50">
        <f t="shared" si="6"/>
        <v>0.3783222625291476</v>
      </c>
      <c r="G44" s="50">
        <f t="shared" si="7"/>
        <v>549746010.2922977</v>
      </c>
      <c r="H44" s="51">
        <f t="shared" si="8"/>
        <v>167861047.51388448</v>
      </c>
    </row>
    <row r="45" spans="1:8" ht="15">
      <c r="A45" s="36" t="s">
        <v>3</v>
      </c>
      <c r="B45" s="50">
        <v>154792016</v>
      </c>
      <c r="C45" s="50">
        <v>314057018</v>
      </c>
      <c r="D45" s="50">
        <v>1009495268.3333334</v>
      </c>
      <c r="E45" s="50">
        <v>1463469307.6666667</v>
      </c>
      <c r="F45" s="50">
        <f t="shared" si="6"/>
        <v>0.449703979378566</v>
      </c>
      <c r="G45" s="50">
        <f t="shared" si="7"/>
        <v>191788521.8819929</v>
      </c>
      <c r="H45" s="51">
        <f t="shared" si="8"/>
        <v>69610585.57123065</v>
      </c>
    </row>
    <row r="46" spans="1:8" ht="15">
      <c r="A46" s="36" t="s">
        <v>4</v>
      </c>
      <c r="B46" s="50">
        <v>135624734.66666666</v>
      </c>
      <c r="C46" s="50">
        <v>290766794.3333333</v>
      </c>
      <c r="D46" s="50">
        <v>294006342.3333333</v>
      </c>
      <c r="E46" s="50">
        <v>445543209</v>
      </c>
      <c r="F46" s="50">
        <f t="shared" si="6"/>
        <v>0.5154204003356495</v>
      </c>
      <c r="G46" s="50">
        <f t="shared" si="7"/>
        <v>168040109.9780074</v>
      </c>
      <c r="H46" s="51">
        <f t="shared" si="8"/>
        <v>69903755.03730957</v>
      </c>
    </row>
    <row r="47" spans="1:8" ht="15">
      <c r="A47" s="36" t="s">
        <v>5</v>
      </c>
      <c r="B47" s="50">
        <v>207536640</v>
      </c>
      <c r="C47" s="50">
        <v>301041946.6666667</v>
      </c>
      <c r="D47" s="50">
        <v>338249143</v>
      </c>
      <c r="E47" s="50">
        <v>492170521.3333333</v>
      </c>
      <c r="F47" s="50">
        <f t="shared" si="6"/>
        <v>0.45505326922094613</v>
      </c>
      <c r="G47" s="50">
        <f t="shared" si="7"/>
        <v>257139524.7023289</v>
      </c>
      <c r="H47" s="51">
        <f t="shared" si="8"/>
        <v>94440226.51513058</v>
      </c>
    </row>
    <row r="48" spans="1:8" ht="15">
      <c r="A48" s="36" t="s">
        <v>6</v>
      </c>
      <c r="B48" s="50">
        <v>1236624969</v>
      </c>
      <c r="C48" s="50">
        <v>1879630146.3333333</v>
      </c>
      <c r="D48" s="50">
        <v>4478932982.333333</v>
      </c>
      <c r="E48" s="50">
        <v>8681036573</v>
      </c>
      <c r="F48" s="50">
        <f t="shared" si="6"/>
        <v>0.9381930042805753</v>
      </c>
      <c r="G48" s="50">
        <f t="shared" si="7"/>
        <v>1532188035.6340556</v>
      </c>
      <c r="H48" s="51">
        <f t="shared" si="8"/>
        <v>1160192894.8344834</v>
      </c>
    </row>
    <row r="49" spans="1:8" ht="15">
      <c r="A49" s="37" t="s">
        <v>7</v>
      </c>
      <c r="B49" s="53">
        <v>3009544229</v>
      </c>
      <c r="C49" s="53">
        <v>5170475601.666667</v>
      </c>
      <c r="D49" s="53">
        <v>12851251549.333334</v>
      </c>
      <c r="E49" s="53">
        <v>28774053013.333332</v>
      </c>
      <c r="F49" s="61">
        <f t="shared" si="6"/>
        <v>1.2390078431564127</v>
      </c>
      <c r="G49" s="53">
        <f t="shared" si="7"/>
        <v>3728848904.057119</v>
      </c>
      <c r="H49" s="54">
        <f t="shared" si="8"/>
        <v>3728848904.057119</v>
      </c>
    </row>
    <row r="50" spans="10:12" ht="15">
      <c r="J50" s="108" t="s">
        <v>45</v>
      </c>
      <c r="K50" s="109"/>
      <c r="L50" s="109"/>
    </row>
    <row r="51" spans="10:12" ht="15">
      <c r="J51" s="40"/>
      <c r="K51" s="41" t="s">
        <v>43</v>
      </c>
      <c r="L51" s="41" t="s">
        <v>44</v>
      </c>
    </row>
    <row r="52" spans="1:12" ht="15">
      <c r="A52" s="28" t="s">
        <v>28</v>
      </c>
      <c r="B52" s="26"/>
      <c r="C52" s="26"/>
      <c r="D52" s="28">
        <f>SUM(G42:G48)</f>
        <v>3728848904.0571184</v>
      </c>
      <c r="E52" s="28">
        <f>D52/$D$55*$E$55</f>
        <v>172.55748846181936</v>
      </c>
      <c r="J52" s="42" t="s">
        <v>46</v>
      </c>
      <c r="K52" s="45"/>
      <c r="L52" s="45"/>
    </row>
    <row r="53" spans="1:12" ht="15">
      <c r="A53" s="28" t="s">
        <v>29</v>
      </c>
      <c r="B53" s="26"/>
      <c r="C53" s="26"/>
      <c r="D53" s="28">
        <f>SUM(H42:H48)-SUM(G42:G48)</f>
        <v>-223292921.55945778</v>
      </c>
      <c r="E53" s="28">
        <f>D53/$D$55*$E$55</f>
        <v>-10.33317968279142</v>
      </c>
      <c r="J53" s="43" t="s">
        <v>37</v>
      </c>
      <c r="K53" s="38">
        <v>172.55748846181936</v>
      </c>
      <c r="L53" s="39">
        <v>116.7744832152491</v>
      </c>
    </row>
    <row r="54" spans="1:12" ht="15">
      <c r="A54" s="26" t="s">
        <v>30</v>
      </c>
      <c r="B54" s="26"/>
      <c r="C54" s="26"/>
      <c r="D54" s="27">
        <f>SUM(C42:C48)-SUM(B42:B48)-SUM(H42:H48)</f>
        <v>-1344624609.8309937</v>
      </c>
      <c r="E54" s="28">
        <f>D54/$D$55*$E$55</f>
        <v>-62.224308779027936</v>
      </c>
      <c r="J54" s="43" t="s">
        <v>38</v>
      </c>
      <c r="K54" s="38">
        <v>-10.33317968279142</v>
      </c>
      <c r="L54" s="39">
        <v>-18.87609353057392</v>
      </c>
    </row>
    <row r="55" spans="1:12" ht="15">
      <c r="A55" s="26" t="s">
        <v>31</v>
      </c>
      <c r="B55" s="26"/>
      <c r="C55" s="26"/>
      <c r="D55" s="27">
        <f>SUM(D52:D54)</f>
        <v>2160931372.666667</v>
      </c>
      <c r="E55" s="28">
        <v>100</v>
      </c>
      <c r="J55" s="43" t="s">
        <v>39</v>
      </c>
      <c r="K55" s="38">
        <v>-62.224308779027936</v>
      </c>
      <c r="L55" s="39">
        <v>2.1016103153248116</v>
      </c>
    </row>
    <row r="56" spans="10:12" ht="15">
      <c r="J56" s="42" t="s">
        <v>40</v>
      </c>
      <c r="K56" s="46"/>
      <c r="L56" s="46"/>
    </row>
    <row r="57" spans="1:12" ht="15">
      <c r="A57" s="30" t="s">
        <v>32</v>
      </c>
      <c r="J57" s="43" t="s">
        <v>41</v>
      </c>
      <c r="K57" s="39">
        <v>71.8</v>
      </c>
      <c r="L57" s="39">
        <v>132.4</v>
      </c>
    </row>
    <row r="58" spans="1:12" ht="15">
      <c r="A58" s="33"/>
      <c r="B58" s="34" t="s">
        <v>33</v>
      </c>
      <c r="C58" s="34" t="s">
        <v>34</v>
      </c>
      <c r="D58" s="34" t="s">
        <v>35</v>
      </c>
      <c r="E58" s="34" t="s">
        <v>36</v>
      </c>
      <c r="F58" s="34" t="s">
        <v>27</v>
      </c>
      <c r="G58" s="34" t="s">
        <v>21</v>
      </c>
      <c r="H58" s="35" t="s">
        <v>22</v>
      </c>
      <c r="J58" s="44" t="s">
        <v>42</v>
      </c>
      <c r="K58" s="47">
        <v>123.9</v>
      </c>
      <c r="L58" s="47">
        <v>154.6</v>
      </c>
    </row>
    <row r="59" spans="1:8" ht="15">
      <c r="A59" s="36" t="s">
        <v>0</v>
      </c>
      <c r="B59" s="50">
        <v>1221481394.6666667</v>
      </c>
      <c r="C59" s="50">
        <v>3741954778.6666665</v>
      </c>
      <c r="D59" s="50">
        <v>11978273744.666666</v>
      </c>
      <c r="E59" s="50">
        <v>38473437225.333336</v>
      </c>
      <c r="F59" s="50">
        <f>E59/D59-1</f>
        <v>2.211935045520533</v>
      </c>
      <c r="G59" s="50">
        <f>$F$66*B59</f>
        <v>1888228073.8146653</v>
      </c>
      <c r="H59" s="51">
        <f>F59*B59</f>
        <v>2701837504.314498</v>
      </c>
    </row>
    <row r="60" spans="1:8" ht="15">
      <c r="A60" s="36" t="s">
        <v>1</v>
      </c>
      <c r="B60" s="50">
        <v>558390615.3333334</v>
      </c>
      <c r="C60" s="50">
        <v>1091473855.3333333</v>
      </c>
      <c r="D60" s="50">
        <v>1642720666.6666667</v>
      </c>
      <c r="E60" s="50">
        <v>3476317666.6666665</v>
      </c>
      <c r="F60" s="50">
        <f aca="true" t="shared" si="9" ref="F60:F66">E60/D60-1</f>
        <v>1.1161952468283305</v>
      </c>
      <c r="G60" s="50">
        <f aca="true" t="shared" si="10" ref="G60:G66">$F$66*B60</f>
        <v>863188617.2239039</v>
      </c>
      <c r="H60" s="51">
        <f aca="true" t="shared" si="11" ref="H60:H66">F60*B60</f>
        <v>623272950.7086134</v>
      </c>
    </row>
    <row r="61" spans="1:8" ht="15">
      <c r="A61" s="36" t="s">
        <v>20</v>
      </c>
      <c r="B61" s="50">
        <v>605107686.3333334</v>
      </c>
      <c r="C61" s="50">
        <v>1479922569.6666667</v>
      </c>
      <c r="D61" s="50">
        <v>4293170338</v>
      </c>
      <c r="E61" s="50">
        <v>9737407163</v>
      </c>
      <c r="F61" s="50">
        <f t="shared" si="9"/>
        <v>1.2681157271612546</v>
      </c>
      <c r="G61" s="50">
        <f t="shared" si="10"/>
        <v>935406241.965266</v>
      </c>
      <c r="H61" s="51">
        <f t="shared" si="11"/>
        <v>767346573.6654594</v>
      </c>
    </row>
    <row r="62" spans="1:8" ht="15">
      <c r="A62" s="36" t="s">
        <v>3</v>
      </c>
      <c r="B62" s="50">
        <v>314057018</v>
      </c>
      <c r="C62" s="50">
        <v>521704090.3333333</v>
      </c>
      <c r="D62" s="50">
        <v>1463469307.6666667</v>
      </c>
      <c r="E62" s="50">
        <v>3359901176.3333335</v>
      </c>
      <c r="F62" s="50">
        <f t="shared" si="9"/>
        <v>1.295846697113388</v>
      </c>
      <c r="G62" s="50">
        <f t="shared" si="10"/>
        <v>485485313.77994996</v>
      </c>
      <c r="H62" s="51">
        <f t="shared" si="11"/>
        <v>406969749.48057985</v>
      </c>
    </row>
    <row r="63" spans="1:8" ht="15">
      <c r="A63" s="36" t="s">
        <v>4</v>
      </c>
      <c r="B63" s="50">
        <v>290766794.3333333</v>
      </c>
      <c r="C63" s="50">
        <v>526625140</v>
      </c>
      <c r="D63" s="50">
        <v>445543209</v>
      </c>
      <c r="E63" s="50">
        <v>929391092.3333334</v>
      </c>
      <c r="F63" s="50">
        <f t="shared" si="9"/>
        <v>1.0859729731248882</v>
      </c>
      <c r="G63" s="50">
        <f t="shared" si="10"/>
        <v>449482101.31610084</v>
      </c>
      <c r="H63" s="51">
        <f t="shared" si="11"/>
        <v>315764880.12816286</v>
      </c>
    </row>
    <row r="64" spans="1:8" ht="15">
      <c r="A64" s="36" t="s">
        <v>5</v>
      </c>
      <c r="B64" s="50">
        <v>301041946.6666667</v>
      </c>
      <c r="C64" s="50">
        <v>575616419.6666666</v>
      </c>
      <c r="D64" s="50">
        <v>492170521.3333333</v>
      </c>
      <c r="E64" s="50">
        <v>823024120.6666666</v>
      </c>
      <c r="F64" s="50">
        <f t="shared" si="9"/>
        <v>0.6722336771349526</v>
      </c>
      <c r="G64" s="50">
        <f t="shared" si="10"/>
        <v>465365954.46624804</v>
      </c>
      <c r="H64" s="51">
        <f t="shared" si="11"/>
        <v>202370534.77959764</v>
      </c>
    </row>
    <row r="65" spans="1:8" ht="15">
      <c r="A65" s="36" t="s">
        <v>6</v>
      </c>
      <c r="B65" s="50">
        <v>1879630146.3333333</v>
      </c>
      <c r="C65" s="50">
        <v>4077811218.3333335</v>
      </c>
      <c r="D65" s="50">
        <v>8681036573</v>
      </c>
      <c r="E65" s="50">
        <v>16454969386.666666</v>
      </c>
      <c r="F65" s="50">
        <f t="shared" si="9"/>
        <v>0.8955074371930845</v>
      </c>
      <c r="G65" s="50">
        <f t="shared" si="10"/>
        <v>2905627892.648753</v>
      </c>
      <c r="H65" s="51">
        <f t="shared" si="11"/>
        <v>1683222775.2138255</v>
      </c>
    </row>
    <row r="66" spans="1:8" ht="15">
      <c r="A66" s="37" t="s">
        <v>7</v>
      </c>
      <c r="B66" s="53">
        <v>5170475601.666667</v>
      </c>
      <c r="C66" s="53">
        <v>12015108072</v>
      </c>
      <c r="D66" s="53">
        <v>28774053013.333332</v>
      </c>
      <c r="E66" s="53">
        <v>73254447831</v>
      </c>
      <c r="F66" s="61">
        <f t="shared" si="9"/>
        <v>1.5458508676916431</v>
      </c>
      <c r="G66" s="53">
        <f t="shared" si="10"/>
        <v>7992784195.214888</v>
      </c>
      <c r="H66" s="54">
        <f t="shared" si="11"/>
        <v>7992784195.214888</v>
      </c>
    </row>
    <row r="69" spans="1:5" ht="15">
      <c r="A69" s="32" t="s">
        <v>28</v>
      </c>
      <c r="B69" s="29"/>
      <c r="C69" s="29"/>
      <c r="D69" s="32">
        <f>SUM(G59:G65)</f>
        <v>7992784195.214889</v>
      </c>
      <c r="E69" s="32">
        <f>D69/$D$72*$E$72</f>
        <v>116.7744832152491</v>
      </c>
    </row>
    <row r="70" spans="1:5" ht="15">
      <c r="A70" s="32" t="s">
        <v>29</v>
      </c>
      <c r="B70" s="29"/>
      <c r="C70" s="29"/>
      <c r="D70" s="32">
        <f>SUM(H59:H65)-SUM(G59:G65)</f>
        <v>-1291999226.9241524</v>
      </c>
      <c r="E70" s="32">
        <f>D70/$D$72*$E$72</f>
        <v>-18.87609353057392</v>
      </c>
    </row>
    <row r="71" spans="1:5" ht="15">
      <c r="A71" s="29" t="s">
        <v>30</v>
      </c>
      <c r="B71" s="29"/>
      <c r="C71" s="29"/>
      <c r="D71" s="31">
        <f>SUM(C59:C65)-SUM(B59:B65)-SUM(H59:H65)</f>
        <v>143847502.04259682</v>
      </c>
      <c r="E71" s="32">
        <f>D71/$D$72*$E$72</f>
        <v>2.1016103153248116</v>
      </c>
    </row>
    <row r="72" spans="1:5" ht="15">
      <c r="A72" s="29" t="s">
        <v>31</v>
      </c>
      <c r="B72" s="29"/>
      <c r="C72" s="29"/>
      <c r="D72" s="31">
        <f>SUM(D69:D71)</f>
        <v>6844632470.333333</v>
      </c>
      <c r="E72" s="32">
        <v>100</v>
      </c>
    </row>
  </sheetData>
  <sheetProtection/>
  <mergeCells count="5">
    <mergeCell ref="A1:I1"/>
    <mergeCell ref="A28:I28"/>
    <mergeCell ref="J50:L50"/>
    <mergeCell ref="A14:I14"/>
    <mergeCell ref="A34:I3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.421875" style="29" bestFit="1" customWidth="1"/>
    <col min="2" max="2" width="22.140625" style="29" bestFit="1" customWidth="1"/>
    <col min="3" max="3" width="21.8515625" style="29" bestFit="1" customWidth="1"/>
    <col min="4" max="4" width="20.421875" style="29" bestFit="1" customWidth="1"/>
    <col min="5" max="5" width="19.7109375" style="29" bestFit="1" customWidth="1"/>
    <col min="6" max="7" width="12.28125" style="29" bestFit="1" customWidth="1"/>
    <col min="8" max="8" width="12.57421875" style="29" bestFit="1" customWidth="1"/>
    <col min="9" max="9" width="20.00390625" style="29" bestFit="1" customWidth="1"/>
    <col min="10" max="10" width="19.00390625" style="29" bestFit="1" customWidth="1"/>
    <col min="11" max="11" width="20.421875" style="29" bestFit="1" customWidth="1"/>
    <col min="12" max="12" width="19.7109375" style="29" bestFit="1" customWidth="1"/>
    <col min="13" max="13" width="12.57421875" style="29" bestFit="1" customWidth="1"/>
    <col min="14" max="14" width="12.28125" style="29" bestFit="1" customWidth="1"/>
    <col min="15" max="15" width="11.28125" style="29" bestFit="1" customWidth="1"/>
    <col min="16" max="17" width="9.140625" style="29" customWidth="1"/>
    <col min="18" max="19" width="10.57421875" style="29" bestFit="1" customWidth="1"/>
    <col min="20" max="20" width="13.7109375" style="29" bestFit="1" customWidth="1"/>
    <col min="21" max="21" width="11.421875" style="29" customWidth="1"/>
    <col min="22" max="23" width="10.57421875" style="29" bestFit="1" customWidth="1"/>
    <col min="24" max="16384" width="9.140625" style="29" customWidth="1"/>
  </cols>
  <sheetData>
    <row r="1" spans="1:15" ht="15">
      <c r="A1" s="76" t="s">
        <v>52</v>
      </c>
      <c r="B1" s="63" t="s">
        <v>57</v>
      </c>
      <c r="C1" s="63" t="s">
        <v>56</v>
      </c>
      <c r="D1" s="77" t="s">
        <v>67</v>
      </c>
      <c r="E1" s="77" t="s">
        <v>68</v>
      </c>
      <c r="F1" s="77" t="s">
        <v>69</v>
      </c>
      <c r="G1" s="77" t="s">
        <v>70</v>
      </c>
      <c r="H1" s="77" t="s">
        <v>71</v>
      </c>
      <c r="I1" s="77" t="s">
        <v>72</v>
      </c>
      <c r="J1" s="77" t="s">
        <v>73</v>
      </c>
      <c r="K1" s="77" t="s">
        <v>74</v>
      </c>
      <c r="L1" s="77" t="s">
        <v>75</v>
      </c>
      <c r="M1" s="77" t="s">
        <v>76</v>
      </c>
      <c r="N1" s="77" t="s">
        <v>77</v>
      </c>
      <c r="O1" s="78" t="s">
        <v>78</v>
      </c>
    </row>
    <row r="2" spans="1:23" ht="15">
      <c r="A2" s="70">
        <v>2000</v>
      </c>
      <c r="B2" s="71">
        <v>3048240096</v>
      </c>
      <c r="C2" s="71">
        <v>55085595326</v>
      </c>
      <c r="D2" s="71">
        <v>1085223878</v>
      </c>
      <c r="E2" s="71">
        <v>271191730</v>
      </c>
      <c r="F2" s="71">
        <v>2472374403</v>
      </c>
      <c r="G2" s="71">
        <v>456047628</v>
      </c>
      <c r="H2" s="71">
        <v>2525750862</v>
      </c>
      <c r="I2" s="71">
        <v>428869225</v>
      </c>
      <c r="J2" s="71">
        <v>580774822</v>
      </c>
      <c r="K2" s="71">
        <v>154369818</v>
      </c>
      <c r="L2" s="71">
        <v>1731644480</v>
      </c>
      <c r="M2" s="71">
        <v>134671065</v>
      </c>
      <c r="N2" s="71">
        <v>2145853323</v>
      </c>
      <c r="O2" s="79">
        <v>239682732</v>
      </c>
      <c r="Q2" s="69"/>
      <c r="R2" s="108" t="s">
        <v>55</v>
      </c>
      <c r="S2" s="108"/>
      <c r="T2" s="108"/>
      <c r="U2" s="108"/>
      <c r="V2" s="108"/>
      <c r="W2" s="108"/>
    </row>
    <row r="3" spans="1:23" ht="15">
      <c r="A3" s="72">
        <v>2001</v>
      </c>
      <c r="B3" s="73">
        <v>2931542166</v>
      </c>
      <c r="C3" s="73">
        <v>58222641895</v>
      </c>
      <c r="D3" s="73">
        <v>1902093617</v>
      </c>
      <c r="E3" s="73">
        <v>482633256</v>
      </c>
      <c r="F3" s="73">
        <v>1986280102</v>
      </c>
      <c r="G3" s="73">
        <v>456757060</v>
      </c>
      <c r="H3" s="73">
        <v>2501908536</v>
      </c>
      <c r="I3" s="73">
        <v>362021446</v>
      </c>
      <c r="J3" s="73">
        <v>736475747</v>
      </c>
      <c r="K3" s="73">
        <v>140044962</v>
      </c>
      <c r="L3" s="73">
        <v>1647771350</v>
      </c>
      <c r="M3" s="73">
        <v>119165873</v>
      </c>
      <c r="N3" s="73">
        <v>1809163203</v>
      </c>
      <c r="O3" s="80">
        <v>200033434</v>
      </c>
      <c r="Q3" s="48" t="s">
        <v>52</v>
      </c>
      <c r="R3" s="48" t="s">
        <v>0</v>
      </c>
      <c r="S3" s="48" t="s">
        <v>2</v>
      </c>
      <c r="T3" s="48" t="s">
        <v>54</v>
      </c>
      <c r="U3" s="48" t="s">
        <v>1</v>
      </c>
      <c r="V3" s="48" t="s">
        <v>4</v>
      </c>
      <c r="W3" s="48" t="s">
        <v>5</v>
      </c>
    </row>
    <row r="4" spans="1:23" ht="15">
      <c r="A4" s="72">
        <v>2002</v>
      </c>
      <c r="B4" s="73">
        <v>3048850425</v>
      </c>
      <c r="C4" s="73">
        <v>60361785544</v>
      </c>
      <c r="D4" s="73">
        <v>2520457098</v>
      </c>
      <c r="E4" s="73">
        <v>597225468</v>
      </c>
      <c r="F4" s="73">
        <v>2097953829</v>
      </c>
      <c r="G4" s="73">
        <v>418291027</v>
      </c>
      <c r="H4" s="73">
        <v>2536723329</v>
      </c>
      <c r="I4" s="73">
        <v>351860768</v>
      </c>
      <c r="J4" s="73">
        <v>852419423</v>
      </c>
      <c r="K4" s="73">
        <v>169961268</v>
      </c>
      <c r="L4" s="73">
        <v>1524631686</v>
      </c>
      <c r="M4" s="73">
        <v>153037266</v>
      </c>
      <c r="N4" s="73">
        <v>1816747735</v>
      </c>
      <c r="O4" s="80">
        <v>182893754</v>
      </c>
      <c r="Q4" s="67">
        <v>2000</v>
      </c>
      <c r="R4" s="66">
        <v>485.926298890201</v>
      </c>
      <c r="S4" s="66">
        <v>374.3894549193898</v>
      </c>
      <c r="T4" s="66">
        <v>500.62261702326856</v>
      </c>
      <c r="U4" s="66">
        <v>340.71515465679806</v>
      </c>
      <c r="V4" s="66">
        <v>142.41536060609573</v>
      </c>
      <c r="W4" s="66">
        <v>210.54029888474446</v>
      </c>
    </row>
    <row r="5" spans="1:23" ht="15">
      <c r="A5" s="72">
        <v>2003</v>
      </c>
      <c r="B5" s="73">
        <v>3455920298</v>
      </c>
      <c r="C5" s="73">
        <v>73084139518</v>
      </c>
      <c r="D5" s="73">
        <v>4532559799</v>
      </c>
      <c r="E5" s="73">
        <v>764857259</v>
      </c>
      <c r="F5" s="73">
        <v>2310545977</v>
      </c>
      <c r="G5" s="73">
        <v>457208787</v>
      </c>
      <c r="H5" s="73">
        <v>3135778131</v>
      </c>
      <c r="I5" s="73">
        <v>388366000</v>
      </c>
      <c r="J5" s="73">
        <v>1223103889</v>
      </c>
      <c r="K5" s="73">
        <v>200934466</v>
      </c>
      <c r="L5" s="73">
        <v>1715321097</v>
      </c>
      <c r="M5" s="73">
        <v>179325469</v>
      </c>
      <c r="N5" s="73">
        <v>2207539047</v>
      </c>
      <c r="O5" s="80">
        <v>225705444</v>
      </c>
      <c r="Q5" s="67">
        <v>2001</v>
      </c>
      <c r="R5" s="66">
        <v>583.5520489501447</v>
      </c>
      <c r="S5" s="66">
        <v>522.5459661766578</v>
      </c>
      <c r="T5" s="66">
        <v>391.5932426906239</v>
      </c>
      <c r="U5" s="66">
        <v>313.781669574508</v>
      </c>
      <c r="V5" s="66">
        <v>145.48060283037324</v>
      </c>
      <c r="W5" s="66">
        <v>228.35216444548</v>
      </c>
    </row>
    <row r="6" spans="1:23" ht="15">
      <c r="A6" s="72">
        <v>2004</v>
      </c>
      <c r="B6" s="73">
        <v>4758875217</v>
      </c>
      <c r="C6" s="73">
        <v>96475220253</v>
      </c>
      <c r="D6" s="73">
        <v>5439956312</v>
      </c>
      <c r="E6" s="73">
        <v>1114955800</v>
      </c>
      <c r="F6" s="73">
        <v>2767994878</v>
      </c>
      <c r="G6" s="73">
        <v>515594953</v>
      </c>
      <c r="H6" s="73">
        <v>4035803513</v>
      </c>
      <c r="I6" s="73">
        <v>560572409</v>
      </c>
      <c r="J6" s="73">
        <v>1429297652</v>
      </c>
      <c r="K6" s="73">
        <v>280229132</v>
      </c>
      <c r="L6" s="73">
        <v>2189973773</v>
      </c>
      <c r="M6" s="73">
        <v>265595170</v>
      </c>
      <c r="N6" s="73">
        <v>2904437296</v>
      </c>
      <c r="O6" s="80">
        <v>285631206</v>
      </c>
      <c r="Q6" s="67">
        <v>2002</v>
      </c>
      <c r="R6" s="66">
        <v>559.0404528522021</v>
      </c>
      <c r="S6" s="66">
        <v>441.6045629563402</v>
      </c>
      <c r="T6" s="66">
        <v>412.1516149737603</v>
      </c>
      <c r="U6" s="66">
        <v>297.3956221515504</v>
      </c>
      <c r="V6" s="66">
        <v>203.94514732503833</v>
      </c>
      <c r="W6" s="66">
        <v>205.64810754657609</v>
      </c>
    </row>
    <row r="7" spans="1:23" ht="15">
      <c r="A7" s="72">
        <v>2005</v>
      </c>
      <c r="B7" s="73">
        <v>7296631290</v>
      </c>
      <c r="C7" s="73">
        <v>118308387113</v>
      </c>
      <c r="D7" s="73">
        <v>6833668267</v>
      </c>
      <c r="E7" s="73">
        <v>1784631125</v>
      </c>
      <c r="F7" s="73">
        <v>3476104750</v>
      </c>
      <c r="G7" s="73">
        <v>842519319</v>
      </c>
      <c r="H7" s="73">
        <v>5023299751</v>
      </c>
      <c r="I7" s="73">
        <v>726233437</v>
      </c>
      <c r="J7" s="73">
        <v>1896248544</v>
      </c>
      <c r="K7" s="73">
        <v>461007456</v>
      </c>
      <c r="L7" s="73">
        <v>2502663255</v>
      </c>
      <c r="M7" s="73">
        <v>391789190</v>
      </c>
      <c r="N7" s="73">
        <v>3223989860</v>
      </c>
      <c r="O7" s="80">
        <v>427379744</v>
      </c>
      <c r="Q7" s="67">
        <v>2003</v>
      </c>
      <c r="R7" s="66">
        <v>429.863376924031</v>
      </c>
      <c r="S7" s="66">
        <v>467.0211128072511</v>
      </c>
      <c r="T7" s="66">
        <v>362.68989787883896</v>
      </c>
      <c r="U7" s="66">
        <v>282.41070916463804</v>
      </c>
      <c r="V7" s="66">
        <v>227.7101090947836</v>
      </c>
      <c r="W7" s="66">
        <v>224.33917022765124</v>
      </c>
    </row>
    <row r="8" spans="1:23" ht="15">
      <c r="A8" s="72">
        <v>2006</v>
      </c>
      <c r="B8" s="73">
        <v>8948870185</v>
      </c>
      <c r="C8" s="73">
        <v>137469700421</v>
      </c>
      <c r="D8" s="73">
        <v>8402368827</v>
      </c>
      <c r="E8" s="73">
        <v>2629457745</v>
      </c>
      <c r="F8" s="73">
        <v>3894521360</v>
      </c>
      <c r="G8" s="73">
        <v>1172632486</v>
      </c>
      <c r="H8" s="73">
        <v>5691017971</v>
      </c>
      <c r="I8" s="73">
        <v>836211017</v>
      </c>
      <c r="J8" s="73">
        <v>1962513782</v>
      </c>
      <c r="K8" s="73">
        <v>442553789</v>
      </c>
      <c r="L8" s="73">
        <v>2669376658</v>
      </c>
      <c r="M8" s="73">
        <v>460681422</v>
      </c>
      <c r="N8" s="73">
        <v>3836379418</v>
      </c>
      <c r="O8" s="80">
        <v>508400675</v>
      </c>
      <c r="Q8" s="67">
        <v>2004</v>
      </c>
      <c r="R8" s="66">
        <v>512.0391059469187</v>
      </c>
      <c r="S8" s="66">
        <v>411.3530642618599</v>
      </c>
      <c r="T8" s="66">
        <v>416.08048535133486</v>
      </c>
      <c r="U8" s="66">
        <v>305.8335609154677</v>
      </c>
      <c r="V8" s="66">
        <v>254.48460368944126</v>
      </c>
      <c r="W8" s="66">
        <v>205.71280354083953</v>
      </c>
    </row>
    <row r="9" spans="1:23" ht="15">
      <c r="A9" s="72">
        <v>2007</v>
      </c>
      <c r="B9" s="73">
        <v>10557911454</v>
      </c>
      <c r="C9" s="73">
        <v>160649072830</v>
      </c>
      <c r="D9" s="73">
        <v>10748813792</v>
      </c>
      <c r="E9" s="73">
        <v>3710286660</v>
      </c>
      <c r="F9" s="73">
        <v>4321335071</v>
      </c>
      <c r="G9" s="73">
        <v>1213249228</v>
      </c>
      <c r="H9" s="73">
        <v>7211394178</v>
      </c>
      <c r="I9" s="73">
        <v>927707736</v>
      </c>
      <c r="J9" s="73">
        <v>2046635980</v>
      </c>
      <c r="K9" s="73">
        <v>365018245</v>
      </c>
      <c r="L9" s="73">
        <v>3471971425</v>
      </c>
      <c r="M9" s="73">
        <v>484376803</v>
      </c>
      <c r="N9" s="73">
        <v>4463647522</v>
      </c>
      <c r="O9" s="80">
        <v>526653230</v>
      </c>
      <c r="Q9" s="67">
        <v>2005</v>
      </c>
      <c r="R9" s="66">
        <v>528.1554118297961</v>
      </c>
      <c r="S9" s="66">
        <v>431.2355085478108</v>
      </c>
      <c r="T9" s="66">
        <v>414.03094446939343</v>
      </c>
      <c r="U9" s="66">
        <v>249.26897190682965</v>
      </c>
      <c r="V9" s="66">
        <v>262.558634947364</v>
      </c>
      <c r="W9" s="66">
        <v>222.08912584417263</v>
      </c>
    </row>
    <row r="10" spans="1:23" ht="15">
      <c r="A10" s="74">
        <v>2008</v>
      </c>
      <c r="B10" s="75">
        <v>16538542577</v>
      </c>
      <c r="C10" s="75">
        <v>197942442909</v>
      </c>
      <c r="D10" s="75">
        <v>16403038989</v>
      </c>
      <c r="E10" s="75">
        <v>4886119931</v>
      </c>
      <c r="F10" s="75">
        <v>6114519602</v>
      </c>
      <c r="G10" s="75">
        <v>2053885995</v>
      </c>
      <c r="H10" s="75">
        <v>8850809527</v>
      </c>
      <c r="I10" s="75">
        <v>1510502931</v>
      </c>
      <c r="J10" s="75">
        <v>3118567635</v>
      </c>
      <c r="K10" s="75">
        <v>757540237</v>
      </c>
      <c r="L10" s="75">
        <v>4125539839</v>
      </c>
      <c r="M10" s="75">
        <v>634817195</v>
      </c>
      <c r="N10" s="75">
        <v>4765047181</v>
      </c>
      <c r="O10" s="81">
        <v>691795354</v>
      </c>
      <c r="Q10" s="67">
        <v>2006</v>
      </c>
      <c r="R10" s="66">
        <v>639.1519017557221</v>
      </c>
      <c r="S10" s="66">
        <v>517.2066128961342</v>
      </c>
      <c r="T10" s="66">
        <v>359.2312787999301</v>
      </c>
      <c r="U10" s="66">
        <v>238.67550957855798</v>
      </c>
      <c r="V10" s="66">
        <v>274.07331106074923</v>
      </c>
      <c r="W10" s="66">
        <v>209.81315877996116</v>
      </c>
    </row>
    <row r="11" spans="17:23" ht="15">
      <c r="Q11" s="67">
        <v>2007</v>
      </c>
      <c r="R11" s="66">
        <v>755.6302803118499</v>
      </c>
      <c r="S11" s="66">
        <v>469.68264885722374</v>
      </c>
      <c r="T11" s="66">
        <v>277.51492800401434</v>
      </c>
      <c r="U11" s="66">
        <v>204.9691444387709</v>
      </c>
      <c r="V11" s="66">
        <v>217.67802329036292</v>
      </c>
      <c r="W11" s="66">
        <v>183.70456726402318</v>
      </c>
    </row>
    <row r="12" spans="1:23" ht="15">
      <c r="A12" s="83"/>
      <c r="B12" s="84" t="s">
        <v>0</v>
      </c>
      <c r="C12" s="83"/>
      <c r="D12" s="83"/>
      <c r="E12" s="83"/>
      <c r="F12" s="83"/>
      <c r="G12" s="83"/>
      <c r="H12" s="83"/>
      <c r="I12" s="84" t="s">
        <v>54</v>
      </c>
      <c r="J12" s="83"/>
      <c r="K12" s="83"/>
      <c r="L12" s="83"/>
      <c r="M12" s="83"/>
      <c r="N12" s="83"/>
      <c r="Q12" s="65">
        <v>2008</v>
      </c>
      <c r="R12" s="64">
        <v>464.0817412915418</v>
      </c>
      <c r="S12" s="64">
        <v>444.8541170545953</v>
      </c>
      <c r="T12" s="64">
        <v>299.88733968161614</v>
      </c>
      <c r="U12" s="64">
        <v>214.73782938744353</v>
      </c>
      <c r="V12" s="64">
        <v>187.52564952822357</v>
      </c>
      <c r="W12" s="64">
        <v>176.98098685379827</v>
      </c>
    </row>
    <row r="13" spans="1:14" ht="15">
      <c r="A13" s="76" t="s">
        <v>52</v>
      </c>
      <c r="B13" s="63" t="s">
        <v>51</v>
      </c>
      <c r="C13" s="63" t="s">
        <v>50</v>
      </c>
      <c r="D13" s="63" t="s">
        <v>49</v>
      </c>
      <c r="E13" s="63" t="s">
        <v>48</v>
      </c>
      <c r="F13" s="88" t="s">
        <v>53</v>
      </c>
      <c r="G13" s="82">
        <v>100</v>
      </c>
      <c r="H13" s="76" t="s">
        <v>52</v>
      </c>
      <c r="I13" s="89" t="s">
        <v>51</v>
      </c>
      <c r="J13" s="89" t="s">
        <v>50</v>
      </c>
      <c r="K13" s="89" t="s">
        <v>49</v>
      </c>
      <c r="L13" s="89" t="s">
        <v>48</v>
      </c>
      <c r="M13" s="88" t="s">
        <v>53</v>
      </c>
      <c r="N13" s="83"/>
    </row>
    <row r="14" spans="1:14" ht="15">
      <c r="A14" s="72">
        <v>2000</v>
      </c>
      <c r="B14" s="73">
        <f aca="true" t="shared" si="0" ref="B14:B22">E2</f>
        <v>271191730</v>
      </c>
      <c r="C14" s="73">
        <f aca="true" t="shared" si="1" ref="C14:C22">D2</f>
        <v>1085223878</v>
      </c>
      <c r="D14" s="73">
        <f aca="true" t="shared" si="2" ref="D14:D22">B2-E2</f>
        <v>2777048366</v>
      </c>
      <c r="E14" s="73">
        <f aca="true" t="shared" si="3" ref="E14:E22">C2-D2</f>
        <v>54000371448</v>
      </c>
      <c r="F14" s="86">
        <f aca="true" t="shared" si="4" ref="F14:F22">((B14/C14)/(D14/E14))*$G$13</f>
        <v>485.926298890201</v>
      </c>
      <c r="G14" s="83"/>
      <c r="H14" s="70">
        <v>2000</v>
      </c>
      <c r="I14" s="71">
        <v>154369818</v>
      </c>
      <c r="J14" s="71">
        <v>580774822</v>
      </c>
      <c r="K14" s="71">
        <f aca="true" t="shared" si="5" ref="K14:K22">B2-K2</f>
        <v>2893870278</v>
      </c>
      <c r="L14" s="71">
        <f aca="true" t="shared" si="6" ref="L14:L22">C2-J2</f>
        <v>54504820504</v>
      </c>
      <c r="M14" s="85">
        <f aca="true" t="shared" si="7" ref="M14:M22">((I14/J14)/(K14/L14))</f>
        <v>5.006226170232686</v>
      </c>
      <c r="N14" s="83"/>
    </row>
    <row r="15" spans="1:14" ht="15">
      <c r="A15" s="72">
        <v>2001</v>
      </c>
      <c r="B15" s="73">
        <f t="shared" si="0"/>
        <v>482633256</v>
      </c>
      <c r="C15" s="73">
        <f t="shared" si="1"/>
        <v>1902093617</v>
      </c>
      <c r="D15" s="73">
        <f t="shared" si="2"/>
        <v>2448908910</v>
      </c>
      <c r="E15" s="73">
        <f t="shared" si="3"/>
        <v>56320548278</v>
      </c>
      <c r="F15" s="86">
        <f t="shared" si="4"/>
        <v>583.5520489501447</v>
      </c>
      <c r="G15" s="83"/>
      <c r="H15" s="72">
        <v>2001</v>
      </c>
      <c r="I15" s="73">
        <v>140044962</v>
      </c>
      <c r="J15" s="73">
        <v>736475747</v>
      </c>
      <c r="K15" s="73">
        <f t="shared" si="5"/>
        <v>2791497204</v>
      </c>
      <c r="L15" s="73">
        <f t="shared" si="6"/>
        <v>57486166148</v>
      </c>
      <c r="M15" s="86">
        <f t="shared" si="7"/>
        <v>3.9159324269062394</v>
      </c>
      <c r="N15" s="83"/>
    </row>
    <row r="16" spans="1:14" ht="15">
      <c r="A16" s="72">
        <v>2002</v>
      </c>
      <c r="B16" s="73">
        <f t="shared" si="0"/>
        <v>597225468</v>
      </c>
      <c r="C16" s="73">
        <f t="shared" si="1"/>
        <v>2520457098</v>
      </c>
      <c r="D16" s="73">
        <f t="shared" si="2"/>
        <v>2451624957</v>
      </c>
      <c r="E16" s="73">
        <f t="shared" si="3"/>
        <v>57841328446</v>
      </c>
      <c r="F16" s="86">
        <f t="shared" si="4"/>
        <v>559.0404528522021</v>
      </c>
      <c r="G16" s="83"/>
      <c r="H16" s="72">
        <v>2002</v>
      </c>
      <c r="I16" s="73">
        <v>169961268</v>
      </c>
      <c r="J16" s="73">
        <v>852419423</v>
      </c>
      <c r="K16" s="73">
        <f t="shared" si="5"/>
        <v>2878889157</v>
      </c>
      <c r="L16" s="73">
        <f t="shared" si="6"/>
        <v>59509366121</v>
      </c>
      <c r="M16" s="86">
        <f t="shared" si="7"/>
        <v>4.1215161497376025</v>
      </c>
      <c r="N16" s="83"/>
    </row>
    <row r="17" spans="1:14" ht="15">
      <c r="A17" s="72">
        <v>2003</v>
      </c>
      <c r="B17" s="73">
        <f t="shared" si="0"/>
        <v>764857259</v>
      </c>
      <c r="C17" s="73">
        <f t="shared" si="1"/>
        <v>4532559799</v>
      </c>
      <c r="D17" s="73">
        <f t="shared" si="2"/>
        <v>2691063039</v>
      </c>
      <c r="E17" s="73">
        <f t="shared" si="3"/>
        <v>68551579719</v>
      </c>
      <c r="F17" s="86">
        <f t="shared" si="4"/>
        <v>429.863376924031</v>
      </c>
      <c r="G17" s="83"/>
      <c r="H17" s="72">
        <v>2003</v>
      </c>
      <c r="I17" s="73">
        <v>200934466</v>
      </c>
      <c r="J17" s="73">
        <v>1223103889</v>
      </c>
      <c r="K17" s="73">
        <f t="shared" si="5"/>
        <v>3254985832</v>
      </c>
      <c r="L17" s="73">
        <f t="shared" si="6"/>
        <v>71861035629</v>
      </c>
      <c r="M17" s="86">
        <f t="shared" si="7"/>
        <v>3.6268989787883896</v>
      </c>
      <c r="N17" s="83"/>
    </row>
    <row r="18" spans="1:14" ht="15">
      <c r="A18" s="72">
        <v>2004</v>
      </c>
      <c r="B18" s="73">
        <f t="shared" si="0"/>
        <v>1114955800</v>
      </c>
      <c r="C18" s="73">
        <f t="shared" si="1"/>
        <v>5439956312</v>
      </c>
      <c r="D18" s="73">
        <f t="shared" si="2"/>
        <v>3643919417</v>
      </c>
      <c r="E18" s="73">
        <f t="shared" si="3"/>
        <v>91035263941</v>
      </c>
      <c r="F18" s="86">
        <f t="shared" si="4"/>
        <v>512.0391059469187</v>
      </c>
      <c r="G18" s="83"/>
      <c r="H18" s="72">
        <v>2004</v>
      </c>
      <c r="I18" s="73">
        <v>280229132</v>
      </c>
      <c r="J18" s="73">
        <v>1429297652</v>
      </c>
      <c r="K18" s="73">
        <f t="shared" si="5"/>
        <v>4478646085</v>
      </c>
      <c r="L18" s="73">
        <f t="shared" si="6"/>
        <v>95045922601</v>
      </c>
      <c r="M18" s="86">
        <f t="shared" si="7"/>
        <v>4.160804853513349</v>
      </c>
      <c r="N18" s="83"/>
    </row>
    <row r="19" spans="1:14" ht="15">
      <c r="A19" s="72">
        <v>2005</v>
      </c>
      <c r="B19" s="73">
        <f t="shared" si="0"/>
        <v>1784631125</v>
      </c>
      <c r="C19" s="73">
        <f t="shared" si="1"/>
        <v>6833668267</v>
      </c>
      <c r="D19" s="73">
        <f t="shared" si="2"/>
        <v>5512000165</v>
      </c>
      <c r="E19" s="73">
        <f t="shared" si="3"/>
        <v>111474718846</v>
      </c>
      <c r="F19" s="86">
        <f t="shared" si="4"/>
        <v>528.1554118297961</v>
      </c>
      <c r="G19" s="83"/>
      <c r="H19" s="72">
        <v>2005</v>
      </c>
      <c r="I19" s="73">
        <v>461007456</v>
      </c>
      <c r="J19" s="73">
        <v>1896248544</v>
      </c>
      <c r="K19" s="73">
        <f t="shared" si="5"/>
        <v>6835623834</v>
      </c>
      <c r="L19" s="73">
        <f t="shared" si="6"/>
        <v>116412138569</v>
      </c>
      <c r="M19" s="86">
        <f t="shared" si="7"/>
        <v>4.140309444693934</v>
      </c>
      <c r="N19" s="83"/>
    </row>
    <row r="20" spans="1:14" ht="15">
      <c r="A20" s="72">
        <v>2006</v>
      </c>
      <c r="B20" s="73">
        <f t="shared" si="0"/>
        <v>2629457745</v>
      </c>
      <c r="C20" s="73">
        <f t="shared" si="1"/>
        <v>8402368827</v>
      </c>
      <c r="D20" s="73">
        <f t="shared" si="2"/>
        <v>6319412440</v>
      </c>
      <c r="E20" s="73">
        <f t="shared" si="3"/>
        <v>129067331594</v>
      </c>
      <c r="F20" s="86">
        <f t="shared" si="4"/>
        <v>639.1519017557221</v>
      </c>
      <c r="G20" s="83"/>
      <c r="H20" s="72">
        <v>2006</v>
      </c>
      <c r="I20" s="73">
        <v>442553789</v>
      </c>
      <c r="J20" s="73">
        <v>1962513782</v>
      </c>
      <c r="K20" s="73">
        <f t="shared" si="5"/>
        <v>8506316396</v>
      </c>
      <c r="L20" s="73">
        <f t="shared" si="6"/>
        <v>135507186639</v>
      </c>
      <c r="M20" s="86">
        <f t="shared" si="7"/>
        <v>3.592312787999301</v>
      </c>
      <c r="N20" s="83"/>
    </row>
    <row r="21" spans="1:14" ht="15">
      <c r="A21" s="72">
        <v>2007</v>
      </c>
      <c r="B21" s="73">
        <f t="shared" si="0"/>
        <v>3710286660</v>
      </c>
      <c r="C21" s="73">
        <f t="shared" si="1"/>
        <v>10748813792</v>
      </c>
      <c r="D21" s="73">
        <f t="shared" si="2"/>
        <v>6847624794</v>
      </c>
      <c r="E21" s="73">
        <f t="shared" si="3"/>
        <v>149900259038</v>
      </c>
      <c r="F21" s="86">
        <f t="shared" si="4"/>
        <v>755.6302803118499</v>
      </c>
      <c r="G21" s="83"/>
      <c r="H21" s="72">
        <v>2007</v>
      </c>
      <c r="I21" s="73">
        <v>365018245</v>
      </c>
      <c r="J21" s="73">
        <v>2046635980</v>
      </c>
      <c r="K21" s="73">
        <f t="shared" si="5"/>
        <v>10192893209</v>
      </c>
      <c r="L21" s="73">
        <f t="shared" si="6"/>
        <v>158602436850</v>
      </c>
      <c r="M21" s="86">
        <f t="shared" si="7"/>
        <v>2.7751492800401434</v>
      </c>
      <c r="N21" s="83"/>
    </row>
    <row r="22" spans="1:14" ht="15">
      <c r="A22" s="74">
        <v>2008</v>
      </c>
      <c r="B22" s="75">
        <f t="shared" si="0"/>
        <v>4886119931</v>
      </c>
      <c r="C22" s="75">
        <f t="shared" si="1"/>
        <v>16403038989</v>
      </c>
      <c r="D22" s="75">
        <f t="shared" si="2"/>
        <v>11652422646</v>
      </c>
      <c r="E22" s="75">
        <f t="shared" si="3"/>
        <v>181539403920</v>
      </c>
      <c r="F22" s="87">
        <f t="shared" si="4"/>
        <v>464.0817412915418</v>
      </c>
      <c r="G22" s="83"/>
      <c r="H22" s="74">
        <v>2008</v>
      </c>
      <c r="I22" s="75">
        <v>757540237</v>
      </c>
      <c r="J22" s="75">
        <v>3118567635</v>
      </c>
      <c r="K22" s="75">
        <f t="shared" si="5"/>
        <v>15781002340</v>
      </c>
      <c r="L22" s="75">
        <f t="shared" si="6"/>
        <v>194823875274</v>
      </c>
      <c r="M22" s="87">
        <f t="shared" si="7"/>
        <v>2.9988733968161614</v>
      </c>
      <c r="N22" s="83"/>
    </row>
    <row r="23" spans="1:14" ht="15">
      <c r="A23" s="83"/>
      <c r="B23" s="84" t="s">
        <v>2</v>
      </c>
      <c r="C23" s="83"/>
      <c r="D23" s="83"/>
      <c r="E23" s="83"/>
      <c r="F23" s="83"/>
      <c r="G23" s="83"/>
      <c r="H23" s="83"/>
      <c r="I23" s="84" t="s">
        <v>4</v>
      </c>
      <c r="J23" s="83"/>
      <c r="K23" s="83"/>
      <c r="L23" s="83"/>
      <c r="M23" s="83"/>
      <c r="N23" s="83"/>
    </row>
    <row r="24" spans="1:14" ht="15">
      <c r="A24" s="76" t="s">
        <v>52</v>
      </c>
      <c r="B24" s="63" t="s">
        <v>51</v>
      </c>
      <c r="C24" s="63" t="s">
        <v>50</v>
      </c>
      <c r="D24" s="63" t="s">
        <v>49</v>
      </c>
      <c r="E24" s="63" t="s">
        <v>48</v>
      </c>
      <c r="F24" s="88" t="s">
        <v>53</v>
      </c>
      <c r="G24" s="82">
        <v>100</v>
      </c>
      <c r="H24" s="76" t="s">
        <v>52</v>
      </c>
      <c r="I24" s="63" t="s">
        <v>51</v>
      </c>
      <c r="J24" s="63" t="s">
        <v>50</v>
      </c>
      <c r="K24" s="63" t="s">
        <v>49</v>
      </c>
      <c r="L24" s="63" t="s">
        <v>48</v>
      </c>
      <c r="M24" s="88" t="s">
        <v>53</v>
      </c>
      <c r="N24" s="83"/>
    </row>
    <row r="25" spans="1:14" ht="15">
      <c r="A25" s="70">
        <v>2000</v>
      </c>
      <c r="B25" s="71">
        <v>456047628</v>
      </c>
      <c r="C25" s="71">
        <v>2472374403</v>
      </c>
      <c r="D25" s="71">
        <f aca="true" t="shared" si="8" ref="D25:D33">B2-G2</f>
        <v>2592192468</v>
      </c>
      <c r="E25" s="71">
        <f aca="true" t="shared" si="9" ref="E25:E33">C2-F2</f>
        <v>52613220923</v>
      </c>
      <c r="F25" s="85">
        <f aca="true" t="shared" si="10" ref="F25:F33">((B25/C25)/(D25/E25))*$G$13</f>
        <v>374.3894549193898</v>
      </c>
      <c r="G25" s="83"/>
      <c r="H25" s="70">
        <v>2000</v>
      </c>
      <c r="I25" s="71">
        <v>134671065</v>
      </c>
      <c r="J25" s="71">
        <v>1731644480</v>
      </c>
      <c r="K25" s="71">
        <f aca="true" t="shared" si="11" ref="K25:K33">B2-M2</f>
        <v>2913569031</v>
      </c>
      <c r="L25" s="71">
        <f aca="true" t="shared" si="12" ref="L25:L33">C2-L2</f>
        <v>53353950846</v>
      </c>
      <c r="M25" s="85">
        <f aca="true" t="shared" si="13" ref="M25:M33">((I25/J25)/(K25/L25))*$G$13</f>
        <v>142.41536060609573</v>
      </c>
      <c r="N25" s="83"/>
    </row>
    <row r="26" spans="1:14" ht="15">
      <c r="A26" s="72">
        <v>2001</v>
      </c>
      <c r="B26" s="73">
        <v>456757060</v>
      </c>
      <c r="C26" s="73">
        <v>1986280102</v>
      </c>
      <c r="D26" s="73">
        <f t="shared" si="8"/>
        <v>2474785106</v>
      </c>
      <c r="E26" s="73">
        <f t="shared" si="9"/>
        <v>56236361793</v>
      </c>
      <c r="F26" s="86">
        <f t="shared" si="10"/>
        <v>522.5459661766578</v>
      </c>
      <c r="G26" s="83"/>
      <c r="H26" s="72">
        <v>2001</v>
      </c>
      <c r="I26" s="73">
        <v>119165873</v>
      </c>
      <c r="J26" s="73">
        <v>1647771350</v>
      </c>
      <c r="K26" s="73">
        <f t="shared" si="11"/>
        <v>2812376293</v>
      </c>
      <c r="L26" s="73">
        <f t="shared" si="12"/>
        <v>56574870545</v>
      </c>
      <c r="M26" s="86">
        <f t="shared" si="13"/>
        <v>145.48060283037324</v>
      </c>
      <c r="N26" s="83"/>
    </row>
    <row r="27" spans="1:14" ht="15">
      <c r="A27" s="72">
        <v>2002</v>
      </c>
      <c r="B27" s="73">
        <v>418291027</v>
      </c>
      <c r="C27" s="73">
        <v>2097953829</v>
      </c>
      <c r="D27" s="73">
        <f t="shared" si="8"/>
        <v>2630559398</v>
      </c>
      <c r="E27" s="73">
        <f t="shared" si="9"/>
        <v>58263831715</v>
      </c>
      <c r="F27" s="86">
        <f t="shared" si="10"/>
        <v>441.6045629563402</v>
      </c>
      <c r="G27" s="83"/>
      <c r="H27" s="72">
        <v>2002</v>
      </c>
      <c r="I27" s="73">
        <v>153037266</v>
      </c>
      <c r="J27" s="73">
        <v>1524631686</v>
      </c>
      <c r="K27" s="73">
        <f t="shared" si="11"/>
        <v>2895813159</v>
      </c>
      <c r="L27" s="73">
        <f t="shared" si="12"/>
        <v>58837153858</v>
      </c>
      <c r="M27" s="86">
        <f t="shared" si="13"/>
        <v>203.94514732503833</v>
      </c>
      <c r="N27" s="83"/>
    </row>
    <row r="28" spans="1:14" ht="15">
      <c r="A28" s="72">
        <v>2003</v>
      </c>
      <c r="B28" s="73">
        <v>457208787</v>
      </c>
      <c r="C28" s="73">
        <v>2310545977</v>
      </c>
      <c r="D28" s="73">
        <f t="shared" si="8"/>
        <v>2998711511</v>
      </c>
      <c r="E28" s="73">
        <f t="shared" si="9"/>
        <v>70773593541</v>
      </c>
      <c r="F28" s="86">
        <f t="shared" si="10"/>
        <v>467.0211128072511</v>
      </c>
      <c r="G28" s="83"/>
      <c r="H28" s="72">
        <v>2003</v>
      </c>
      <c r="I28" s="73">
        <v>179325469</v>
      </c>
      <c r="J28" s="73">
        <v>1715321097</v>
      </c>
      <c r="K28" s="73">
        <f t="shared" si="11"/>
        <v>3276594829</v>
      </c>
      <c r="L28" s="73">
        <f t="shared" si="12"/>
        <v>71368818421</v>
      </c>
      <c r="M28" s="86">
        <f t="shared" si="13"/>
        <v>227.7101090947836</v>
      </c>
      <c r="N28" s="83"/>
    </row>
    <row r="29" spans="1:14" ht="15">
      <c r="A29" s="72">
        <v>2004</v>
      </c>
      <c r="B29" s="73">
        <v>515594953</v>
      </c>
      <c r="C29" s="73">
        <v>2767994878</v>
      </c>
      <c r="D29" s="73">
        <f t="shared" si="8"/>
        <v>4243280264</v>
      </c>
      <c r="E29" s="73">
        <f t="shared" si="9"/>
        <v>93707225375</v>
      </c>
      <c r="F29" s="86">
        <f t="shared" si="10"/>
        <v>411.3530642618599</v>
      </c>
      <c r="G29" s="83"/>
      <c r="H29" s="72">
        <v>2004</v>
      </c>
      <c r="I29" s="73">
        <v>265595170</v>
      </c>
      <c r="J29" s="73">
        <v>2189973773</v>
      </c>
      <c r="K29" s="73">
        <f t="shared" si="11"/>
        <v>4493280047</v>
      </c>
      <c r="L29" s="73">
        <f t="shared" si="12"/>
        <v>94285246480</v>
      </c>
      <c r="M29" s="86">
        <f t="shared" si="13"/>
        <v>254.48460368944126</v>
      </c>
      <c r="N29" s="83"/>
    </row>
    <row r="30" spans="1:14" ht="15">
      <c r="A30" s="72">
        <v>2005</v>
      </c>
      <c r="B30" s="73">
        <v>842519319</v>
      </c>
      <c r="C30" s="73">
        <v>3476104750</v>
      </c>
      <c r="D30" s="73">
        <f t="shared" si="8"/>
        <v>6454111971</v>
      </c>
      <c r="E30" s="73">
        <f t="shared" si="9"/>
        <v>114832282363</v>
      </c>
      <c r="F30" s="86">
        <f t="shared" si="10"/>
        <v>431.2355085478108</v>
      </c>
      <c r="G30" s="83"/>
      <c r="H30" s="72">
        <v>2005</v>
      </c>
      <c r="I30" s="73">
        <v>391789190</v>
      </c>
      <c r="J30" s="73">
        <v>2502663255</v>
      </c>
      <c r="K30" s="73">
        <f t="shared" si="11"/>
        <v>6904842100</v>
      </c>
      <c r="L30" s="73">
        <f t="shared" si="12"/>
        <v>115805723858</v>
      </c>
      <c r="M30" s="86">
        <f t="shared" si="13"/>
        <v>262.558634947364</v>
      </c>
      <c r="N30" s="83"/>
    </row>
    <row r="31" spans="1:14" ht="15">
      <c r="A31" s="72">
        <v>2006</v>
      </c>
      <c r="B31" s="73">
        <v>1172632486</v>
      </c>
      <c r="C31" s="73">
        <v>3894521360</v>
      </c>
      <c r="D31" s="73">
        <f t="shared" si="8"/>
        <v>7776237699</v>
      </c>
      <c r="E31" s="73">
        <f t="shared" si="9"/>
        <v>133575179061</v>
      </c>
      <c r="F31" s="86">
        <f t="shared" si="10"/>
        <v>517.2066128961342</v>
      </c>
      <c r="G31" s="83"/>
      <c r="H31" s="72">
        <v>2006</v>
      </c>
      <c r="I31" s="73">
        <v>460681422</v>
      </c>
      <c r="J31" s="73">
        <v>2669376658</v>
      </c>
      <c r="K31" s="73">
        <f t="shared" si="11"/>
        <v>8488188763</v>
      </c>
      <c r="L31" s="73">
        <f t="shared" si="12"/>
        <v>134800323763</v>
      </c>
      <c r="M31" s="86">
        <f t="shared" si="13"/>
        <v>274.07331106074923</v>
      </c>
      <c r="N31" s="83"/>
    </row>
    <row r="32" spans="1:14" ht="15">
      <c r="A32" s="72">
        <v>2007</v>
      </c>
      <c r="B32" s="73">
        <v>1213249228</v>
      </c>
      <c r="C32" s="73">
        <v>4321335071</v>
      </c>
      <c r="D32" s="73">
        <f t="shared" si="8"/>
        <v>9344662226</v>
      </c>
      <c r="E32" s="73">
        <f t="shared" si="9"/>
        <v>156327737759</v>
      </c>
      <c r="F32" s="86">
        <f t="shared" si="10"/>
        <v>469.68264885722374</v>
      </c>
      <c r="G32" s="83"/>
      <c r="H32" s="72">
        <v>2007</v>
      </c>
      <c r="I32" s="73">
        <v>484376803</v>
      </c>
      <c r="J32" s="73">
        <v>3471971425</v>
      </c>
      <c r="K32" s="73">
        <f t="shared" si="11"/>
        <v>10073534651</v>
      </c>
      <c r="L32" s="73">
        <f t="shared" si="12"/>
        <v>157177101405</v>
      </c>
      <c r="M32" s="86">
        <f t="shared" si="13"/>
        <v>217.67802329036292</v>
      </c>
      <c r="N32" s="83"/>
    </row>
    <row r="33" spans="1:14" ht="15">
      <c r="A33" s="74">
        <v>2008</v>
      </c>
      <c r="B33" s="75">
        <v>2053885995</v>
      </c>
      <c r="C33" s="75">
        <v>6114519602</v>
      </c>
      <c r="D33" s="75">
        <f t="shared" si="8"/>
        <v>14484656582</v>
      </c>
      <c r="E33" s="75">
        <f t="shared" si="9"/>
        <v>191827923307</v>
      </c>
      <c r="F33" s="87">
        <f t="shared" si="10"/>
        <v>444.8541170545953</v>
      </c>
      <c r="G33" s="83"/>
      <c r="H33" s="74">
        <v>2008</v>
      </c>
      <c r="I33" s="75">
        <v>634817195</v>
      </c>
      <c r="J33" s="75">
        <v>4125539839</v>
      </c>
      <c r="K33" s="75">
        <f t="shared" si="11"/>
        <v>15903725382</v>
      </c>
      <c r="L33" s="75">
        <f t="shared" si="12"/>
        <v>193816903070</v>
      </c>
      <c r="M33" s="87">
        <f t="shared" si="13"/>
        <v>187.52564952822357</v>
      </c>
      <c r="N33" s="83"/>
    </row>
    <row r="34" spans="1:14" ht="15">
      <c r="A34" s="83"/>
      <c r="B34" s="84" t="s">
        <v>1</v>
      </c>
      <c r="C34" s="83"/>
      <c r="D34" s="83"/>
      <c r="E34" s="83"/>
      <c r="F34" s="83"/>
      <c r="G34" s="83"/>
      <c r="H34" s="83"/>
      <c r="I34" s="84" t="s">
        <v>5</v>
      </c>
      <c r="J34" s="83"/>
      <c r="K34" s="83"/>
      <c r="L34" s="83"/>
      <c r="M34" s="83"/>
      <c r="N34" s="83"/>
    </row>
    <row r="35" spans="1:14" ht="15">
      <c r="A35" s="76" t="s">
        <v>52</v>
      </c>
      <c r="B35" s="63" t="s">
        <v>51</v>
      </c>
      <c r="C35" s="63" t="s">
        <v>50</v>
      </c>
      <c r="D35" s="63" t="s">
        <v>49</v>
      </c>
      <c r="E35" s="63" t="s">
        <v>48</v>
      </c>
      <c r="F35" s="88" t="s">
        <v>53</v>
      </c>
      <c r="G35" s="82">
        <v>100</v>
      </c>
      <c r="H35" s="63" t="s">
        <v>52</v>
      </c>
      <c r="I35" s="90" t="s">
        <v>51</v>
      </c>
      <c r="J35" s="90" t="s">
        <v>50</v>
      </c>
      <c r="K35" s="90" t="s">
        <v>49</v>
      </c>
      <c r="L35" s="90" t="s">
        <v>48</v>
      </c>
      <c r="M35" s="88" t="s">
        <v>53</v>
      </c>
      <c r="N35" s="83"/>
    </row>
    <row r="36" spans="1:14" ht="15">
      <c r="A36" s="70">
        <v>2000</v>
      </c>
      <c r="B36" s="71">
        <v>428869225</v>
      </c>
      <c r="C36" s="71">
        <v>2525750862</v>
      </c>
      <c r="D36" s="71">
        <f aca="true" t="shared" si="14" ref="D36:D44">B2-I2</f>
        <v>2619370871</v>
      </c>
      <c r="E36" s="71">
        <f aca="true" t="shared" si="15" ref="E36:E44">C2-H2</f>
        <v>52559844464</v>
      </c>
      <c r="F36" s="85">
        <f aca="true" t="shared" si="16" ref="F36:F44">((B36/C36)/(D36/E36))*$G$13</f>
        <v>340.71515465679806</v>
      </c>
      <c r="G36" s="83"/>
      <c r="H36" s="62">
        <v>2000</v>
      </c>
      <c r="I36" s="68">
        <v>239682732</v>
      </c>
      <c r="J36" s="68">
        <v>2145853323</v>
      </c>
      <c r="K36" s="68">
        <f aca="true" t="shared" si="17" ref="K36:K44">B2-O2</f>
        <v>2808557364</v>
      </c>
      <c r="L36" s="68">
        <f aca="true" t="shared" si="18" ref="L36:L44">C2-N2</f>
        <v>52939742003</v>
      </c>
      <c r="M36" s="62">
        <f aca="true" t="shared" si="19" ref="M36:M44">((I36/J36)/(K36/L36))*$G$13</f>
        <v>210.54029888474446</v>
      </c>
      <c r="N36" s="83"/>
    </row>
    <row r="37" spans="1:14" ht="15">
      <c r="A37" s="72">
        <v>2001</v>
      </c>
      <c r="B37" s="73">
        <v>362021446</v>
      </c>
      <c r="C37" s="73">
        <v>2501908536</v>
      </c>
      <c r="D37" s="73">
        <f t="shared" si="14"/>
        <v>2569520720</v>
      </c>
      <c r="E37" s="73">
        <f t="shared" si="15"/>
        <v>55720733359</v>
      </c>
      <c r="F37" s="86">
        <f t="shared" si="16"/>
        <v>313.781669574508</v>
      </c>
      <c r="G37" s="83"/>
      <c r="H37" s="62">
        <v>2001</v>
      </c>
      <c r="I37" s="68">
        <v>200033434</v>
      </c>
      <c r="J37" s="68">
        <v>1809163203</v>
      </c>
      <c r="K37" s="68">
        <f t="shared" si="17"/>
        <v>2731508732</v>
      </c>
      <c r="L37" s="68">
        <f t="shared" si="18"/>
        <v>56413478692</v>
      </c>
      <c r="M37" s="62">
        <f t="shared" si="19"/>
        <v>228.35216444548</v>
      </c>
      <c r="N37" s="83"/>
    </row>
    <row r="38" spans="1:14" ht="15">
      <c r="A38" s="72">
        <v>2002</v>
      </c>
      <c r="B38" s="73">
        <v>351860768</v>
      </c>
      <c r="C38" s="73">
        <v>2536723329</v>
      </c>
      <c r="D38" s="73">
        <f t="shared" si="14"/>
        <v>2696989657</v>
      </c>
      <c r="E38" s="73">
        <f t="shared" si="15"/>
        <v>57825062215</v>
      </c>
      <c r="F38" s="86">
        <f t="shared" si="16"/>
        <v>297.3956221515504</v>
      </c>
      <c r="G38" s="83"/>
      <c r="H38" s="62">
        <v>2002</v>
      </c>
      <c r="I38" s="68">
        <v>182893754</v>
      </c>
      <c r="J38" s="68">
        <v>1816747735</v>
      </c>
      <c r="K38" s="68">
        <f t="shared" si="17"/>
        <v>2865956671</v>
      </c>
      <c r="L38" s="68">
        <f t="shared" si="18"/>
        <v>58545037809</v>
      </c>
      <c r="M38" s="62">
        <f t="shared" si="19"/>
        <v>205.64810754657609</v>
      </c>
      <c r="N38" s="83"/>
    </row>
    <row r="39" spans="1:14" ht="15">
      <c r="A39" s="72">
        <v>2003</v>
      </c>
      <c r="B39" s="73">
        <v>388366000</v>
      </c>
      <c r="C39" s="73">
        <v>3135778131</v>
      </c>
      <c r="D39" s="73">
        <f t="shared" si="14"/>
        <v>3067554298</v>
      </c>
      <c r="E39" s="73">
        <f t="shared" si="15"/>
        <v>69948361387</v>
      </c>
      <c r="F39" s="86">
        <f t="shared" si="16"/>
        <v>282.41070916463804</v>
      </c>
      <c r="G39" s="83"/>
      <c r="H39" s="62">
        <v>2003</v>
      </c>
      <c r="I39" s="68">
        <v>225705444</v>
      </c>
      <c r="J39" s="68">
        <v>2207539047</v>
      </c>
      <c r="K39" s="68">
        <f t="shared" si="17"/>
        <v>3230214854</v>
      </c>
      <c r="L39" s="68">
        <f t="shared" si="18"/>
        <v>70876600471</v>
      </c>
      <c r="M39" s="62">
        <f t="shared" si="19"/>
        <v>224.33917022765124</v>
      </c>
      <c r="N39" s="83"/>
    </row>
    <row r="40" spans="1:14" ht="15">
      <c r="A40" s="72">
        <v>2004</v>
      </c>
      <c r="B40" s="73">
        <v>560572409</v>
      </c>
      <c r="C40" s="73">
        <v>4035803513</v>
      </c>
      <c r="D40" s="73">
        <f t="shared" si="14"/>
        <v>4198302808</v>
      </c>
      <c r="E40" s="73">
        <f t="shared" si="15"/>
        <v>92439416740</v>
      </c>
      <c r="F40" s="86">
        <f t="shared" si="16"/>
        <v>305.8335609154677</v>
      </c>
      <c r="G40" s="83"/>
      <c r="H40" s="62">
        <v>2004</v>
      </c>
      <c r="I40" s="68">
        <v>285631206</v>
      </c>
      <c r="J40" s="68">
        <v>2904437296</v>
      </c>
      <c r="K40" s="68">
        <f t="shared" si="17"/>
        <v>4473244011</v>
      </c>
      <c r="L40" s="68">
        <f t="shared" si="18"/>
        <v>93570782957</v>
      </c>
      <c r="M40" s="62">
        <f t="shared" si="19"/>
        <v>205.71280354083953</v>
      </c>
      <c r="N40" s="83"/>
    </row>
    <row r="41" spans="1:14" ht="15">
      <c r="A41" s="72">
        <v>2005</v>
      </c>
      <c r="B41" s="73">
        <v>726233437</v>
      </c>
      <c r="C41" s="73">
        <v>5023299751</v>
      </c>
      <c r="D41" s="73">
        <f t="shared" si="14"/>
        <v>6570397853</v>
      </c>
      <c r="E41" s="73">
        <f t="shared" si="15"/>
        <v>113285087362</v>
      </c>
      <c r="F41" s="86">
        <f t="shared" si="16"/>
        <v>249.26897190682965</v>
      </c>
      <c r="G41" s="83"/>
      <c r="H41" s="62">
        <v>2005</v>
      </c>
      <c r="I41" s="68">
        <v>427379744</v>
      </c>
      <c r="J41" s="68">
        <v>3223989860</v>
      </c>
      <c r="K41" s="68">
        <f t="shared" si="17"/>
        <v>6869251546</v>
      </c>
      <c r="L41" s="68">
        <f t="shared" si="18"/>
        <v>115084397253</v>
      </c>
      <c r="M41" s="62">
        <f t="shared" si="19"/>
        <v>222.08912584417263</v>
      </c>
      <c r="N41" s="83"/>
    </row>
    <row r="42" spans="1:14" ht="15">
      <c r="A42" s="72">
        <v>2006</v>
      </c>
      <c r="B42" s="73">
        <v>836211017</v>
      </c>
      <c r="C42" s="73">
        <v>5691017971</v>
      </c>
      <c r="D42" s="73">
        <f t="shared" si="14"/>
        <v>8112659168</v>
      </c>
      <c r="E42" s="73">
        <f t="shared" si="15"/>
        <v>131778682450</v>
      </c>
      <c r="F42" s="86">
        <f t="shared" si="16"/>
        <v>238.67550957855798</v>
      </c>
      <c r="G42" s="83"/>
      <c r="H42" s="62">
        <v>2006</v>
      </c>
      <c r="I42" s="68">
        <v>508400675</v>
      </c>
      <c r="J42" s="68">
        <v>3836379418</v>
      </c>
      <c r="K42" s="68">
        <f t="shared" si="17"/>
        <v>8440469510</v>
      </c>
      <c r="L42" s="68">
        <f t="shared" si="18"/>
        <v>133633321003</v>
      </c>
      <c r="M42" s="62">
        <f t="shared" si="19"/>
        <v>209.81315877996116</v>
      </c>
      <c r="N42" s="83"/>
    </row>
    <row r="43" spans="1:14" ht="15">
      <c r="A43" s="72">
        <v>2007</v>
      </c>
      <c r="B43" s="73">
        <v>927707736</v>
      </c>
      <c r="C43" s="73">
        <v>7211394178</v>
      </c>
      <c r="D43" s="73">
        <f t="shared" si="14"/>
        <v>9630203718</v>
      </c>
      <c r="E43" s="73">
        <f t="shared" si="15"/>
        <v>153437678652</v>
      </c>
      <c r="F43" s="86">
        <f t="shared" si="16"/>
        <v>204.9691444387709</v>
      </c>
      <c r="G43" s="83"/>
      <c r="H43" s="62">
        <v>2007</v>
      </c>
      <c r="I43" s="68">
        <v>526653230</v>
      </c>
      <c r="J43" s="68">
        <v>4463647522</v>
      </c>
      <c r="K43" s="68">
        <f t="shared" si="17"/>
        <v>10031258224</v>
      </c>
      <c r="L43" s="68">
        <f t="shared" si="18"/>
        <v>156185425308</v>
      </c>
      <c r="M43" s="62">
        <f t="shared" si="19"/>
        <v>183.70456726402318</v>
      </c>
      <c r="N43" s="83"/>
    </row>
    <row r="44" spans="1:14" ht="15">
      <c r="A44" s="74">
        <v>2008</v>
      </c>
      <c r="B44" s="75">
        <v>1510502931</v>
      </c>
      <c r="C44" s="75">
        <v>8850809527</v>
      </c>
      <c r="D44" s="75">
        <f t="shared" si="14"/>
        <v>15028039646</v>
      </c>
      <c r="E44" s="75">
        <f t="shared" si="15"/>
        <v>189091633382</v>
      </c>
      <c r="F44" s="87">
        <f t="shared" si="16"/>
        <v>214.73782938744353</v>
      </c>
      <c r="G44" s="83"/>
      <c r="H44" s="62">
        <v>2008</v>
      </c>
      <c r="I44" s="68">
        <v>691795354</v>
      </c>
      <c r="J44" s="68">
        <v>4765047181</v>
      </c>
      <c r="K44" s="68">
        <f t="shared" si="17"/>
        <v>15846747223</v>
      </c>
      <c r="L44" s="68">
        <f t="shared" si="18"/>
        <v>193177395728</v>
      </c>
      <c r="M44" s="62">
        <f t="shared" si="19"/>
        <v>176.98098685379827</v>
      </c>
      <c r="N44" s="83"/>
    </row>
    <row r="45" spans="1:14" ht="1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ht="1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ht="1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ht="1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ht="1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ht="1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ht="1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ht="1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1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ht="1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ht="1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4" ht="1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</row>
    <row r="57" spans="1:14" ht="1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ht="1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1:14" ht="1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ht="1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 ht="1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4" ht="1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 ht="1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 ht="1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ht="1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ht="1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ht="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ht="1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ht="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1:14" ht="1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ht="1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4" ht="1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  <row r="73" spans="1:14" ht="1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</row>
    <row r="74" spans="1:14" ht="1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</row>
    <row r="75" spans="1:14" ht="1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</row>
    <row r="76" spans="1:14" ht="1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1:14" ht="1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</row>
    <row r="78" spans="1:14" ht="1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</row>
    <row r="79" spans="1:14" ht="1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1:14" ht="1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  <row r="81" spans="1:14" ht="1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</row>
    <row r="82" spans="1:14" ht="1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</row>
    <row r="83" spans="1:14" ht="1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</row>
    <row r="84" spans="1:14" ht="1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</row>
    <row r="85" spans="1:14" ht="1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</row>
    <row r="86" spans="1:14" ht="1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</row>
    <row r="87" spans="1:14" ht="1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14" ht="1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  <row r="89" spans="1:14" ht="1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1:14" ht="1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  <row r="91" spans="1:14" ht="1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1:14" ht="1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1:14" ht="1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4" ht="1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</row>
    <row r="95" spans="1:14" ht="1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6" spans="1:14" ht="1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</row>
    <row r="97" spans="1:14" ht="1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1:14" ht="1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1:14" ht="1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1:14" ht="1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1:14" ht="1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1:14" ht="1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1:14" ht="1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1:14" ht="1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2" spans="1:14" ht="1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</row>
    <row r="113" spans="1:14" ht="1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1:14" ht="1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1:14" ht="1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1:14" ht="1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1:14" ht="1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spans="1:14" ht="1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19" spans="1:14" ht="1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</row>
    <row r="120" spans="1:14" ht="1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1:14" ht="1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1:14" ht="1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1:14" ht="1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1:14" ht="1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</sheetData>
  <sheetProtection/>
  <mergeCells count="1">
    <mergeCell ref="R2:W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29" customWidth="1"/>
    <col min="2" max="2" width="21.8515625" style="29" bestFit="1" customWidth="1"/>
    <col min="3" max="3" width="25.7109375" style="29" bestFit="1" customWidth="1"/>
    <col min="4" max="4" width="31.140625" style="29" bestFit="1" customWidth="1"/>
    <col min="5" max="5" width="27.140625" style="29" bestFit="1" customWidth="1"/>
    <col min="6" max="6" width="9.140625" style="29" customWidth="1"/>
    <col min="7" max="10" width="7.7109375" style="29" customWidth="1"/>
    <col min="11" max="11" width="7.57421875" style="29" customWidth="1"/>
    <col min="12" max="12" width="7.7109375" style="29" customWidth="1"/>
    <col min="13" max="13" width="7.57421875" style="29" customWidth="1"/>
    <col min="14" max="17" width="7.7109375" style="29" customWidth="1"/>
    <col min="18" max="16384" width="9.140625" style="29" customWidth="1"/>
  </cols>
  <sheetData>
    <row r="1" spans="1:6" ht="15">
      <c r="A1" s="45"/>
      <c r="B1" s="110" t="s">
        <v>79</v>
      </c>
      <c r="C1" s="45" t="s">
        <v>66</v>
      </c>
      <c r="D1" s="45" t="s">
        <v>65</v>
      </c>
      <c r="E1" s="45" t="s">
        <v>64</v>
      </c>
      <c r="F1" s="45" t="s">
        <v>58</v>
      </c>
    </row>
    <row r="2" spans="1:6" ht="15">
      <c r="A2" s="107"/>
      <c r="B2" s="106" t="s">
        <v>63</v>
      </c>
      <c r="C2" s="106" t="s">
        <v>62</v>
      </c>
      <c r="D2" s="106" t="s">
        <v>61</v>
      </c>
      <c r="E2" s="106" t="s">
        <v>60</v>
      </c>
      <c r="F2" s="105"/>
    </row>
    <row r="3" spans="1:6" ht="15">
      <c r="A3" s="104">
        <v>2000</v>
      </c>
      <c r="B3" s="101">
        <v>3048240096</v>
      </c>
      <c r="C3" s="101">
        <v>55085595326</v>
      </c>
      <c r="D3" s="100">
        <v>9196571913</v>
      </c>
      <c r="E3" s="100">
        <v>6256420050414</v>
      </c>
      <c r="F3" s="103">
        <f aca="true" t="shared" si="0" ref="F3:F12">(B3/C3)/(D3/E3)</f>
        <v>37.64532510547726</v>
      </c>
    </row>
    <row r="4" spans="1:6" ht="15">
      <c r="A4" s="102">
        <v>2001</v>
      </c>
      <c r="B4" s="101">
        <v>2931542166</v>
      </c>
      <c r="C4" s="101">
        <v>58222641895</v>
      </c>
      <c r="D4" s="100">
        <v>9117013722</v>
      </c>
      <c r="E4" s="100">
        <v>6034512094553</v>
      </c>
      <c r="F4" s="99">
        <f t="shared" si="0"/>
        <v>33.326813480065304</v>
      </c>
    </row>
    <row r="5" spans="1:6" ht="15">
      <c r="A5" s="102">
        <v>2002</v>
      </c>
      <c r="B5" s="101">
        <v>3048850425</v>
      </c>
      <c r="C5" s="101">
        <v>60361785544</v>
      </c>
      <c r="D5" s="100">
        <v>9911930512</v>
      </c>
      <c r="E5" s="100">
        <v>6348162929085</v>
      </c>
      <c r="F5" s="99">
        <f t="shared" si="0"/>
        <v>32.34922320375821</v>
      </c>
    </row>
    <row r="6" spans="1:6" ht="15">
      <c r="A6" s="102">
        <v>2003</v>
      </c>
      <c r="B6" s="101">
        <v>3455920298</v>
      </c>
      <c r="C6" s="101">
        <v>73084139518</v>
      </c>
      <c r="D6" s="100">
        <v>11330087389</v>
      </c>
      <c r="E6" s="100">
        <v>7412742037141</v>
      </c>
      <c r="F6" s="99">
        <f t="shared" si="0"/>
        <v>30.937570603623584</v>
      </c>
    </row>
    <row r="7" spans="1:6" ht="15">
      <c r="A7" s="102">
        <v>2004</v>
      </c>
      <c r="B7" s="101">
        <v>4758875217</v>
      </c>
      <c r="C7" s="101">
        <v>96475220253</v>
      </c>
      <c r="D7" s="100">
        <v>16393332796</v>
      </c>
      <c r="E7" s="100">
        <v>8985006734960</v>
      </c>
      <c r="F7" s="99">
        <f t="shared" si="0"/>
        <v>27.03582894806212</v>
      </c>
    </row>
    <row r="8" spans="1:6" ht="15">
      <c r="A8" s="102">
        <v>2005</v>
      </c>
      <c r="B8" s="101">
        <v>7296631290</v>
      </c>
      <c r="C8" s="101">
        <v>118308387113</v>
      </c>
      <c r="D8" s="100">
        <v>27981085660</v>
      </c>
      <c r="E8" s="100">
        <v>10134034023439</v>
      </c>
      <c r="F8" s="99">
        <f t="shared" si="0"/>
        <v>22.336990759893972</v>
      </c>
    </row>
    <row r="9" spans="1:6" ht="15">
      <c r="A9" s="102">
        <v>2006</v>
      </c>
      <c r="B9" s="101">
        <v>8948870185</v>
      </c>
      <c r="C9" s="101">
        <v>137469700421</v>
      </c>
      <c r="D9" s="100">
        <v>32308164183</v>
      </c>
      <c r="E9" s="100">
        <v>11830906640414</v>
      </c>
      <c r="F9" s="99">
        <f t="shared" si="0"/>
        <v>23.837843705386675</v>
      </c>
    </row>
    <row r="10" spans="1:6" ht="15">
      <c r="A10" s="102">
        <v>2007</v>
      </c>
      <c r="B10" s="101">
        <v>10557911454</v>
      </c>
      <c r="C10" s="101">
        <v>160649072830</v>
      </c>
      <c r="D10" s="100">
        <v>39779459382</v>
      </c>
      <c r="E10" s="100">
        <v>13440246584392</v>
      </c>
      <c r="F10" s="99">
        <f t="shared" si="0"/>
        <v>22.204865763219345</v>
      </c>
    </row>
    <row r="11" spans="1:6" ht="15">
      <c r="A11" s="102">
        <v>2008</v>
      </c>
      <c r="B11" s="101">
        <v>16538542577</v>
      </c>
      <c r="C11" s="101">
        <v>197942442909</v>
      </c>
      <c r="D11" s="100">
        <v>65095292720</v>
      </c>
      <c r="E11" s="100">
        <v>15067534276299</v>
      </c>
      <c r="F11" s="99">
        <f t="shared" si="0"/>
        <v>19.339752577804614</v>
      </c>
    </row>
    <row r="12" spans="1:6" ht="15">
      <c r="A12" s="98">
        <v>2009</v>
      </c>
      <c r="B12" s="97">
        <v>13246903676</v>
      </c>
      <c r="C12" s="97">
        <v>152994742805</v>
      </c>
      <c r="D12" s="96">
        <v>45724664740</v>
      </c>
      <c r="E12" s="96">
        <v>8368955889688</v>
      </c>
      <c r="F12" s="95">
        <f t="shared" si="0"/>
        <v>15.8474218759935</v>
      </c>
    </row>
    <row r="20" spans="7:17" ht="15.75">
      <c r="G20" s="94" t="s">
        <v>59</v>
      </c>
      <c r="H20" s="93">
        <v>2000</v>
      </c>
      <c r="I20" s="93">
        <v>2001</v>
      </c>
      <c r="J20" s="93">
        <v>2002</v>
      </c>
      <c r="K20" s="93">
        <v>2003</v>
      </c>
      <c r="L20" s="93">
        <v>2004</v>
      </c>
      <c r="M20" s="93">
        <v>2005</v>
      </c>
      <c r="N20" s="93">
        <v>2006</v>
      </c>
      <c r="O20" s="93">
        <v>2007</v>
      </c>
      <c r="P20" s="93">
        <v>2008</v>
      </c>
      <c r="Q20" s="93">
        <v>2009</v>
      </c>
    </row>
    <row r="21" spans="7:17" ht="15.75">
      <c r="G21" s="92" t="s">
        <v>58</v>
      </c>
      <c r="H21" s="91">
        <v>37.64532510547726</v>
      </c>
      <c r="I21" s="91">
        <v>33.326813480065304</v>
      </c>
      <c r="J21" s="91">
        <v>32.34922320375821</v>
      </c>
      <c r="K21" s="91">
        <v>30.937570603623584</v>
      </c>
      <c r="L21" s="91">
        <v>27.03582894806212</v>
      </c>
      <c r="M21" s="91">
        <v>22.336990759893972</v>
      </c>
      <c r="N21" s="91">
        <v>23.837843705386675</v>
      </c>
      <c r="O21" s="91">
        <v>22.204865763219345</v>
      </c>
      <c r="P21" s="91">
        <v>19.339752577804614</v>
      </c>
      <c r="Q21" s="91">
        <v>15.8474218759935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Serven</dc:creator>
  <cp:keywords/>
  <dc:description/>
  <cp:lastModifiedBy>Serven</cp:lastModifiedBy>
  <dcterms:created xsi:type="dcterms:W3CDTF">2010-11-18T20:33:03Z</dcterms:created>
  <dcterms:modified xsi:type="dcterms:W3CDTF">2011-02-08T15:30:06Z</dcterms:modified>
  <cp:category/>
  <cp:version/>
  <cp:contentType/>
  <cp:contentStatus/>
</cp:coreProperties>
</file>